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Socidad Tequendama\Sociedad Tequendama\Sociedad Tequendama\Comunicaciones\3- ÁREAS INTERNAS\PLANEACIÓN\MAPA DE RIESGOS\"/>
    </mc:Choice>
  </mc:AlternateContent>
  <bookViews>
    <workbookView xWindow="-120" yWindow="-120" windowWidth="20736" windowHeight="11160" tabRatio="855"/>
  </bookViews>
  <sheets>
    <sheet name="MAPA RIESGOS CORRUPCIÓN" sheetId="27" r:id="rId1"/>
    <sheet name="Hoja1" sheetId="33" r:id="rId2"/>
    <sheet name="Tabla de Valoracion" sheetId="32" state="hidden" r:id="rId3"/>
    <sheet name="EVALUACIÓN DEL RIESGO" sheetId="29" state="hidden" r:id="rId4"/>
    <sheet name="EVALUACIÓN DEL CONTROL" sheetId="30" state="hidden" r:id="rId5"/>
    <sheet name="TABLA DE PROBABILIDADES" sheetId="31" state="hidden" r:id="rId6"/>
    <sheet name="Mapa Inherente RC" sheetId="18" state="hidden" r:id="rId7"/>
    <sheet name="Mapa Residual RC" sheetId="19" state="hidden" r:id="rId8"/>
    <sheet name="Criterios" sheetId="16" state="hidden" r:id="rId9"/>
  </sheets>
  <externalReferences>
    <externalReference r:id="rId10"/>
  </externalReferenc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4" i="27" l="1"/>
  <c r="Q44" i="27"/>
  <c r="T44" i="27" s="1"/>
  <c r="U44" i="27" s="1"/>
  <c r="M44" i="27"/>
  <c r="K44" i="27"/>
  <c r="N44" i="27" s="1"/>
  <c r="O44" i="27" s="1"/>
  <c r="S48" i="27" l="1"/>
  <c r="S28" i="27"/>
  <c r="S37" i="27"/>
  <c r="S34" i="27"/>
  <c r="S32" i="27"/>
  <c r="S20" i="27"/>
  <c r="S17" i="27"/>
  <c r="S16" i="27"/>
  <c r="S14" i="27"/>
  <c r="S13" i="27"/>
  <c r="S12" i="27"/>
  <c r="S11" i="27"/>
  <c r="S10" i="27"/>
  <c r="S9" i="27"/>
  <c r="Q48" i="27"/>
  <c r="Q28" i="27"/>
  <c r="T28" i="27" s="1"/>
  <c r="Q37" i="27"/>
  <c r="Q34" i="27"/>
  <c r="Q32" i="27"/>
  <c r="Q20" i="27"/>
  <c r="T20" i="27" s="1"/>
  <c r="Q17" i="27"/>
  <c r="Q16" i="27"/>
  <c r="Q14" i="27"/>
  <c r="Q13" i="27"/>
  <c r="T13" i="27" s="1"/>
  <c r="Q12" i="27"/>
  <c r="Q11" i="27"/>
  <c r="Q10" i="27"/>
  <c r="Q9" i="27"/>
  <c r="T9" i="27" s="1"/>
  <c r="D5" i="32"/>
  <c r="I22" i="32" s="1"/>
  <c r="E5" i="32"/>
  <c r="I21" i="32" s="1"/>
  <c r="F5" i="32"/>
  <c r="I20" i="32" s="1"/>
  <c r="D6" i="32"/>
  <c r="I19" i="32" s="1"/>
  <c r="E6" i="32"/>
  <c r="I18" i="32" s="1"/>
  <c r="F6" i="32"/>
  <c r="I17" i="32" s="1"/>
  <c r="D7" i="32"/>
  <c r="I16" i="32" s="1"/>
  <c r="E7" i="32"/>
  <c r="I15" i="32" s="1"/>
  <c r="F7" i="32"/>
  <c r="I14" i="32" s="1"/>
  <c r="D8" i="32"/>
  <c r="I13" i="32" s="1"/>
  <c r="E8" i="32"/>
  <c r="I12" i="32" s="1"/>
  <c r="F8" i="32"/>
  <c r="I11" i="32" s="1"/>
  <c r="E4" i="32"/>
  <c r="I24" i="32" s="1"/>
  <c r="F4" i="32"/>
  <c r="I23" i="32" s="1"/>
  <c r="D4" i="32"/>
  <c r="I25" i="32" s="1"/>
  <c r="M10" i="27"/>
  <c r="M11" i="27"/>
  <c r="M12" i="27"/>
  <c r="M13" i="27"/>
  <c r="M14" i="27"/>
  <c r="M16" i="27"/>
  <c r="M17" i="27"/>
  <c r="M20" i="27"/>
  <c r="M32" i="27"/>
  <c r="M34" i="27"/>
  <c r="M37" i="27"/>
  <c r="M28" i="27"/>
  <c r="M48" i="27"/>
  <c r="M9" i="27"/>
  <c r="K11" i="27"/>
  <c r="K12" i="27"/>
  <c r="K13" i="27"/>
  <c r="K14" i="27"/>
  <c r="K16" i="27"/>
  <c r="K17" i="27"/>
  <c r="K20" i="27"/>
  <c r="K32" i="27"/>
  <c r="K34" i="27"/>
  <c r="K37" i="27"/>
  <c r="K28" i="27"/>
  <c r="K48" i="27"/>
  <c r="K10" i="27"/>
  <c r="K9" i="27"/>
  <c r="N16" i="27" l="1"/>
  <c r="N9" i="27"/>
  <c r="N48" i="27"/>
  <c r="N14" i="27"/>
  <c r="O14" i="27" s="1"/>
  <c r="U20" i="27"/>
  <c r="N37" i="27"/>
  <c r="N12" i="27"/>
  <c r="U13" i="27"/>
  <c r="N28" i="27"/>
  <c r="N13" i="27"/>
  <c r="T12" i="27"/>
  <c r="U12" i="27" s="1"/>
  <c r="T37" i="27"/>
  <c r="U37" i="27" s="1"/>
  <c r="U28" i="27"/>
  <c r="U9" i="27"/>
  <c r="O13" i="27"/>
  <c r="N20" i="27"/>
  <c r="O20" i="27" s="1"/>
  <c r="N17" i="27"/>
  <c r="O17" i="27" s="1"/>
  <c r="O16" i="27"/>
  <c r="O48" i="27"/>
  <c r="O28" i="27"/>
  <c r="N34" i="27"/>
  <c r="O34" i="27" s="1"/>
  <c r="N11" i="27"/>
  <c r="O11" i="27" s="1"/>
  <c r="O12" i="27"/>
  <c r="N32" i="27"/>
  <c r="O32" i="27" s="1"/>
  <c r="N10" i="27"/>
  <c r="T17" i="27"/>
  <c r="U17" i="27" s="1"/>
  <c r="O37" i="27"/>
  <c r="T34" i="27"/>
  <c r="U34" i="27" s="1"/>
  <c r="T16" i="27"/>
  <c r="U16" i="27" s="1"/>
  <c r="O9" i="27"/>
  <c r="T11" i="27"/>
  <c r="U11" i="27" s="1"/>
  <c r="T10" i="27"/>
  <c r="U10" i="27" s="1"/>
  <c r="T14" i="27"/>
  <c r="U14" i="27" s="1"/>
  <c r="T32" i="27"/>
  <c r="U32" i="27" s="1"/>
  <c r="T48" i="27"/>
  <c r="U48" i="27" s="1"/>
  <c r="O10" i="27"/>
  <c r="AQ22" i="29" l="1"/>
  <c r="B38" i="30"/>
  <c r="S38" i="30" s="1"/>
  <c r="B21" i="29"/>
  <c r="AQ21" i="29" s="1"/>
  <c r="B20" i="29"/>
  <c r="AQ20" i="29" s="1"/>
  <c r="B19" i="29"/>
  <c r="AQ19" i="29" s="1"/>
  <c r="B18" i="29"/>
  <c r="B30" i="30" s="1"/>
  <c r="S30" i="30" s="1"/>
  <c r="B17" i="29"/>
  <c r="AQ17" i="29" s="1"/>
  <c r="B16" i="29"/>
  <c r="AQ16" i="29" s="1"/>
  <c r="B15" i="29"/>
  <c r="AQ15" i="29" s="1"/>
  <c r="B13" i="29"/>
  <c r="AQ13" i="29" s="1"/>
  <c r="B14" i="29"/>
  <c r="B22" i="30" s="1"/>
  <c r="S22" i="30" s="1"/>
  <c r="B7" i="29"/>
  <c r="B8" i="30" s="1"/>
  <c r="B8" i="29"/>
  <c r="B10" i="30" s="1"/>
  <c r="S10" i="30" s="1"/>
  <c r="B9" i="29"/>
  <c r="B12" i="30" s="1"/>
  <c r="B10" i="29"/>
  <c r="AQ10" i="29" s="1"/>
  <c r="B11" i="29"/>
  <c r="AQ11" i="29" s="1"/>
  <c r="B12" i="29"/>
  <c r="B18" i="30" s="1"/>
  <c r="S18" i="30" s="1"/>
  <c r="B6" i="29"/>
  <c r="AQ6" i="29" s="1"/>
  <c r="AF39" i="30"/>
  <c r="O39" i="30"/>
  <c r="M39" i="30"/>
  <c r="K39" i="30"/>
  <c r="I39" i="30"/>
  <c r="G39" i="30"/>
  <c r="E39" i="30"/>
  <c r="C39" i="30"/>
  <c r="AF38" i="30"/>
  <c r="AF37" i="30"/>
  <c r="O37" i="30"/>
  <c r="M37" i="30"/>
  <c r="K37" i="30"/>
  <c r="I37" i="30"/>
  <c r="G37" i="30"/>
  <c r="E37" i="30"/>
  <c r="C37" i="30"/>
  <c r="AF36" i="30"/>
  <c r="AF35" i="30"/>
  <c r="O35" i="30"/>
  <c r="M35" i="30"/>
  <c r="K35" i="30"/>
  <c r="I35" i="30"/>
  <c r="G35" i="30"/>
  <c r="E35" i="30"/>
  <c r="C35" i="30"/>
  <c r="AF34" i="30"/>
  <c r="AF33" i="30"/>
  <c r="O33" i="30"/>
  <c r="M33" i="30"/>
  <c r="K33" i="30"/>
  <c r="I33" i="30"/>
  <c r="G33" i="30"/>
  <c r="E33" i="30"/>
  <c r="C33" i="30"/>
  <c r="AF32" i="30"/>
  <c r="AF31" i="30"/>
  <c r="O31" i="30"/>
  <c r="M31" i="30"/>
  <c r="K31" i="30"/>
  <c r="I31" i="30"/>
  <c r="G31" i="30"/>
  <c r="E31" i="30"/>
  <c r="C31" i="30"/>
  <c r="O29" i="30"/>
  <c r="M29" i="30"/>
  <c r="K29" i="30"/>
  <c r="I29" i="30"/>
  <c r="G29" i="30"/>
  <c r="E29" i="30"/>
  <c r="C29" i="30"/>
  <c r="O27" i="30"/>
  <c r="M27" i="30"/>
  <c r="K27" i="30"/>
  <c r="I27" i="30"/>
  <c r="G27" i="30"/>
  <c r="E27" i="30"/>
  <c r="C27" i="30"/>
  <c r="AF26" i="30"/>
  <c r="AF25" i="30"/>
  <c r="O25" i="30"/>
  <c r="M25" i="30"/>
  <c r="K25" i="30"/>
  <c r="I25" i="30"/>
  <c r="G25" i="30"/>
  <c r="E25" i="30"/>
  <c r="C25" i="30"/>
  <c r="AF24" i="30"/>
  <c r="AF23" i="30"/>
  <c r="O23" i="30"/>
  <c r="M23" i="30"/>
  <c r="K23" i="30"/>
  <c r="I23" i="30"/>
  <c r="G23" i="30"/>
  <c r="E23" i="30"/>
  <c r="C23" i="30"/>
  <c r="AF22" i="30"/>
  <c r="AF21" i="30"/>
  <c r="O21" i="30"/>
  <c r="M21" i="30"/>
  <c r="K21" i="30"/>
  <c r="I21" i="30"/>
  <c r="G21" i="30"/>
  <c r="E21" i="30"/>
  <c r="C21" i="30"/>
  <c r="AF20" i="30"/>
  <c r="AF19" i="30"/>
  <c r="O19" i="30"/>
  <c r="M19" i="30"/>
  <c r="K19" i="30"/>
  <c r="I19" i="30"/>
  <c r="G19" i="30"/>
  <c r="E19" i="30"/>
  <c r="C19" i="30"/>
  <c r="AF18" i="30"/>
  <c r="AF17" i="30"/>
  <c r="O17" i="30"/>
  <c r="M17" i="30"/>
  <c r="K17" i="30"/>
  <c r="I17" i="30"/>
  <c r="G17" i="30"/>
  <c r="E17" i="30"/>
  <c r="C17" i="30"/>
  <c r="AF16" i="30"/>
  <c r="AF15" i="30"/>
  <c r="O15" i="30"/>
  <c r="M15" i="30"/>
  <c r="K15" i="30"/>
  <c r="I15" i="30"/>
  <c r="G15" i="30"/>
  <c r="E15" i="30"/>
  <c r="Q14" i="30" s="1"/>
  <c r="R14" i="30" s="1"/>
  <c r="C15" i="30"/>
  <c r="AF14" i="30"/>
  <c r="AF13" i="30"/>
  <c r="O13" i="30"/>
  <c r="M13" i="30"/>
  <c r="K13" i="30"/>
  <c r="I13" i="30"/>
  <c r="G13" i="30"/>
  <c r="E13" i="30"/>
  <c r="C13" i="30"/>
  <c r="AF12" i="30"/>
  <c r="O11" i="30"/>
  <c r="M11" i="30"/>
  <c r="K11" i="30"/>
  <c r="I11" i="30"/>
  <c r="G11" i="30"/>
  <c r="E11" i="30"/>
  <c r="C11" i="30"/>
  <c r="O9" i="30"/>
  <c r="M9" i="30"/>
  <c r="K9" i="30"/>
  <c r="I9" i="30"/>
  <c r="G9" i="30"/>
  <c r="E9" i="30"/>
  <c r="C9" i="30"/>
  <c r="O7" i="30"/>
  <c r="M7" i="30"/>
  <c r="K7" i="30"/>
  <c r="I7" i="30"/>
  <c r="G7" i="30"/>
  <c r="E7" i="30"/>
  <c r="C7" i="30"/>
  <c r="AN22" i="29"/>
  <c r="AM22" i="29"/>
  <c r="AO22" i="29" s="1"/>
  <c r="AP22" i="29" s="1"/>
  <c r="AN21" i="29"/>
  <c r="AM21" i="29"/>
  <c r="AO21" i="29" s="1"/>
  <c r="AP21" i="29" s="1"/>
  <c r="AN20" i="29"/>
  <c r="AM20" i="29"/>
  <c r="AO20" i="29" s="1"/>
  <c r="AP20" i="29" s="1"/>
  <c r="AN19" i="29"/>
  <c r="AM19" i="29"/>
  <c r="AO19" i="29" s="1"/>
  <c r="AP19" i="29" s="1"/>
  <c r="AN18" i="29"/>
  <c r="AM18" i="29"/>
  <c r="AO18" i="29" s="1"/>
  <c r="AP18" i="29" s="1"/>
  <c r="AN17" i="29"/>
  <c r="AM17" i="29"/>
  <c r="AO17" i="29" s="1"/>
  <c r="AP17" i="29" s="1"/>
  <c r="AN16" i="29"/>
  <c r="AM16" i="29"/>
  <c r="AO16" i="29" s="1"/>
  <c r="AP16" i="29" s="1"/>
  <c r="AN15" i="29"/>
  <c r="AM15" i="29"/>
  <c r="AO15" i="29" s="1"/>
  <c r="AP15" i="29" s="1"/>
  <c r="AN14" i="29"/>
  <c r="AM14" i="29"/>
  <c r="AO14" i="29" s="1"/>
  <c r="AP14" i="29" s="1"/>
  <c r="AN13" i="29"/>
  <c r="AM13" i="29"/>
  <c r="AO13" i="29" s="1"/>
  <c r="AP13" i="29" s="1"/>
  <c r="AN12" i="29"/>
  <c r="AM12" i="29"/>
  <c r="AO12" i="29" s="1"/>
  <c r="AP12" i="29" s="1"/>
  <c r="AN11" i="29"/>
  <c r="AM11" i="29"/>
  <c r="AO11" i="29" s="1"/>
  <c r="AP11" i="29" s="1"/>
  <c r="AN10" i="29"/>
  <c r="AM10" i="29"/>
  <c r="AO10" i="29" s="1"/>
  <c r="AP10" i="29" s="1"/>
  <c r="AN9" i="29"/>
  <c r="AM9" i="29"/>
  <c r="AO9" i="29" s="1"/>
  <c r="AP9" i="29" s="1"/>
  <c r="AN8" i="29"/>
  <c r="AM8" i="29"/>
  <c r="AO8" i="29" s="1"/>
  <c r="AP8" i="29" s="1"/>
  <c r="AN7" i="29"/>
  <c r="AM7" i="29"/>
  <c r="AO7" i="29" s="1"/>
  <c r="AP7" i="29" s="1"/>
  <c r="AN6" i="29"/>
  <c r="AM6" i="29"/>
  <c r="AO6" i="29" s="1"/>
  <c r="AP6" i="29" s="1"/>
  <c r="Q18" i="30" l="1"/>
  <c r="R18" i="30" s="1"/>
  <c r="Q28" i="30"/>
  <c r="R28" i="30" s="1"/>
  <c r="Q34" i="30"/>
  <c r="R34" i="30" s="1"/>
  <c r="Q32" i="30"/>
  <c r="R32" i="30" s="1"/>
  <c r="AQ14" i="29"/>
  <c r="AR14" i="29" s="1"/>
  <c r="AS14" i="29" s="1"/>
  <c r="AQ7" i="29"/>
  <c r="AR7" i="29" s="1"/>
  <c r="AS7" i="29" s="1"/>
  <c r="AQ12" i="29"/>
  <c r="AR12" i="29" s="1"/>
  <c r="AS12" i="29" s="1"/>
  <c r="AQ18" i="29"/>
  <c r="AR18" i="29" s="1"/>
  <c r="AS18" i="29" s="1"/>
  <c r="AQ9" i="29"/>
  <c r="AR9" i="29" s="1"/>
  <c r="AS9" i="29" s="1"/>
  <c r="AQ8" i="29"/>
  <c r="AR8" i="29" s="1"/>
  <c r="AS8" i="29" s="1"/>
  <c r="AR6" i="29"/>
  <c r="AS6" i="29" s="1"/>
  <c r="B28" i="30"/>
  <c r="S28" i="30" s="1"/>
  <c r="T28" i="30" s="1"/>
  <c r="W28" i="30" s="1"/>
  <c r="X28" i="30" s="1"/>
  <c r="B14" i="30"/>
  <c r="S14" i="30" s="1"/>
  <c r="T14" i="30" s="1"/>
  <c r="W14" i="30" s="1"/>
  <c r="X14" i="30" s="1"/>
  <c r="B16" i="30"/>
  <c r="S16" i="30" s="1"/>
  <c r="B32" i="30"/>
  <c r="S32" i="30" s="1"/>
  <c r="B34" i="30"/>
  <c r="S34" i="30" s="1"/>
  <c r="T34" i="30" s="1"/>
  <c r="W34" i="30" s="1"/>
  <c r="X34" i="30" s="1"/>
  <c r="B20" i="30"/>
  <c r="U20" i="30" s="1"/>
  <c r="B36" i="30"/>
  <c r="S36" i="30" s="1"/>
  <c r="B6" i="30"/>
  <c r="S6" i="30" s="1"/>
  <c r="B24" i="30"/>
  <c r="S24" i="30" s="1"/>
  <c r="B26" i="30"/>
  <c r="S26" i="30" s="1"/>
  <c r="Q38" i="30"/>
  <c r="R38" i="30" s="1"/>
  <c r="T38" i="30" s="1"/>
  <c r="W38" i="30" s="1"/>
  <c r="X38" i="30" s="1"/>
  <c r="Q36" i="30"/>
  <c r="R36" i="30" s="1"/>
  <c r="Q30" i="30"/>
  <c r="R30" i="30" s="1"/>
  <c r="T30" i="30" s="1"/>
  <c r="W30" i="30" s="1"/>
  <c r="X30" i="30" s="1"/>
  <c r="Q26" i="30"/>
  <c r="R26" i="30" s="1"/>
  <c r="Q24" i="30"/>
  <c r="R24" i="30" s="1"/>
  <c r="Q22" i="30"/>
  <c r="R22" i="30" s="1"/>
  <c r="T22" i="30" s="1"/>
  <c r="W22" i="30" s="1"/>
  <c r="X22" i="30" s="1"/>
  <c r="Q20" i="30"/>
  <c r="R20" i="30" s="1"/>
  <c r="T18" i="30"/>
  <c r="W18" i="30" s="1"/>
  <c r="X18" i="30" s="1"/>
  <c r="Q16" i="30"/>
  <c r="R16" i="30" s="1"/>
  <c r="Q12" i="30"/>
  <c r="R12" i="30" s="1"/>
  <c r="Q10" i="30"/>
  <c r="R10" i="30" s="1"/>
  <c r="T10" i="30" s="1"/>
  <c r="W10" i="30" s="1"/>
  <c r="X10" i="30" s="1"/>
  <c r="Q8" i="30"/>
  <c r="R8" i="30" s="1"/>
  <c r="Q6" i="30"/>
  <c r="R6" i="30" s="1"/>
  <c r="AR17" i="29"/>
  <c r="AS17" i="29" s="1"/>
  <c r="U38" i="30"/>
  <c r="U30" i="30"/>
  <c r="U18" i="30"/>
  <c r="V18" i="30" s="1"/>
  <c r="Y18" i="30" s="1"/>
  <c r="U8" i="30"/>
  <c r="AR13" i="29"/>
  <c r="AS13" i="29" s="1"/>
  <c r="AR19" i="29"/>
  <c r="AS19" i="29" s="1"/>
  <c r="U10" i="30"/>
  <c r="AR11" i="29"/>
  <c r="AS11" i="29" s="1"/>
  <c r="AR21" i="29"/>
  <c r="AS21" i="29" s="1"/>
  <c r="AR10" i="29"/>
  <c r="AS10" i="29" s="1"/>
  <c r="AR16" i="29"/>
  <c r="AS16" i="29" s="1"/>
  <c r="AR20" i="29"/>
  <c r="AS20" i="29" s="1"/>
  <c r="AR22" i="29"/>
  <c r="AS22" i="29" s="1"/>
  <c r="U22" i="30"/>
  <c r="AR15" i="29"/>
  <c r="AS15" i="29" s="1"/>
  <c r="U12" i="30"/>
  <c r="S8" i="30"/>
  <c r="S12" i="30"/>
  <c r="S20" i="30"/>
  <c r="T32" i="30" l="1"/>
  <c r="W32" i="30" s="1"/>
  <c r="X32" i="30" s="1"/>
  <c r="U32" i="30"/>
  <c r="V32" i="30" s="1"/>
  <c r="Y32" i="30" s="1"/>
  <c r="Z32" i="30" s="1"/>
  <c r="U16" i="30"/>
  <c r="V16" i="30" s="1"/>
  <c r="Y16" i="30" s="1"/>
  <c r="U34" i="30"/>
  <c r="V34" i="30" s="1"/>
  <c r="Y34" i="30" s="1"/>
  <c r="Z34" i="30" s="1"/>
  <c r="U6" i="30"/>
  <c r="V6" i="30" s="1"/>
  <c r="Y6" i="30" s="1"/>
  <c r="Z6" i="30" s="1"/>
  <c r="U24" i="30"/>
  <c r="V24" i="30" s="1"/>
  <c r="Y24" i="30" s="1"/>
  <c r="Z24" i="30" s="1"/>
  <c r="U36" i="30"/>
  <c r="V36" i="30" s="1"/>
  <c r="Y36" i="30" s="1"/>
  <c r="Z36" i="30" s="1"/>
  <c r="U28" i="30"/>
  <c r="V28" i="30" s="1"/>
  <c r="Y28" i="30" s="1"/>
  <c r="Z28" i="30" s="1"/>
  <c r="U14" i="30"/>
  <c r="V14" i="30" s="1"/>
  <c r="Y14" i="30" s="1"/>
  <c r="AA14" i="30" s="1"/>
  <c r="AB14" i="30" s="1"/>
  <c r="U26" i="30"/>
  <c r="V26" i="30" s="1"/>
  <c r="Y26" i="30" s="1"/>
  <c r="T26" i="30"/>
  <c r="W26" i="30" s="1"/>
  <c r="X26" i="30" s="1"/>
  <c r="T16" i="30"/>
  <c r="W16" i="30" s="1"/>
  <c r="X16" i="30" s="1"/>
  <c r="T6" i="30"/>
  <c r="W6" i="30" s="1"/>
  <c r="X6" i="30" s="1"/>
  <c r="V38" i="30"/>
  <c r="Y38" i="30" s="1"/>
  <c r="Z38" i="30" s="1"/>
  <c r="T36" i="30"/>
  <c r="W36" i="30" s="1"/>
  <c r="X36" i="30" s="1"/>
  <c r="V30" i="30"/>
  <c r="Y30" i="30" s="1"/>
  <c r="AA30" i="30" s="1"/>
  <c r="AB30" i="30" s="1"/>
  <c r="T24" i="30"/>
  <c r="W24" i="30" s="1"/>
  <c r="X24" i="30" s="1"/>
  <c r="V22" i="30"/>
  <c r="Y22" i="30" s="1"/>
  <c r="Z22" i="30" s="1"/>
  <c r="T20" i="30"/>
  <c r="W20" i="30" s="1"/>
  <c r="X20" i="30" s="1"/>
  <c r="V20" i="30"/>
  <c r="Y20" i="30" s="1"/>
  <c r="V12" i="30"/>
  <c r="Y12" i="30" s="1"/>
  <c r="Z12" i="30" s="1"/>
  <c r="T12" i="30"/>
  <c r="W12" i="30" s="1"/>
  <c r="X12" i="30" s="1"/>
  <c r="V10" i="30"/>
  <c r="Y10" i="30" s="1"/>
  <c r="Z10" i="30" s="1"/>
  <c r="T8" i="30"/>
  <c r="W8" i="30" s="1"/>
  <c r="X8" i="30" s="1"/>
  <c r="V8" i="30"/>
  <c r="Y8" i="30" s="1"/>
  <c r="AA18" i="30"/>
  <c r="AB18" i="30" s="1"/>
  <c r="Z18" i="30"/>
  <c r="AA32" i="30" l="1"/>
  <c r="AB32" i="30" s="1"/>
  <c r="AA34" i="30"/>
  <c r="AB34" i="30" s="1"/>
  <c r="AA28" i="30"/>
  <c r="AB28" i="30" s="1"/>
  <c r="AA16" i="30"/>
  <c r="AB16" i="30" s="1"/>
  <c r="AA6" i="30"/>
  <c r="AB6" i="30" s="1"/>
  <c r="AA26" i="30"/>
  <c r="AB26" i="30" s="1"/>
  <c r="Z14" i="30"/>
  <c r="AA38" i="30"/>
  <c r="AB38" i="30" s="1"/>
  <c r="AA8" i="30"/>
  <c r="AB8" i="30" s="1"/>
  <c r="Z26" i="30"/>
  <c r="Z16" i="30"/>
  <c r="AA20" i="30"/>
  <c r="AB20" i="30" s="1"/>
  <c r="AA36" i="30"/>
  <c r="AB36" i="30" s="1"/>
  <c r="Z30" i="30"/>
  <c r="AA24" i="30"/>
  <c r="AB24" i="30" s="1"/>
  <c r="AA22" i="30"/>
  <c r="AB22" i="30" s="1"/>
  <c r="Z20" i="30"/>
  <c r="AA12" i="30"/>
  <c r="AB12" i="30" s="1"/>
  <c r="AA10" i="30"/>
  <c r="AB10" i="30" s="1"/>
  <c r="Z8" i="30"/>
</calcChain>
</file>

<file path=xl/sharedStrings.xml><?xml version="1.0" encoding="utf-8"?>
<sst xmlns="http://schemas.openxmlformats.org/spreadsheetml/2006/main" count="710" uniqueCount="441">
  <si>
    <t>Bajo</t>
  </si>
  <si>
    <t>Alto</t>
  </si>
  <si>
    <t>No.</t>
  </si>
  <si>
    <t>Moderado</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</si>
  <si>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</si>
  <si>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</si>
  <si>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</si>
  <si>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</si>
  <si>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</si>
  <si>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</si>
  <si>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</si>
  <si>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</si>
  <si>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</si>
  <si>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</si>
  <si>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</si>
  <si>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</si>
  <si>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</si>
  <si>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</si>
  <si>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</si>
  <si>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</si>
  <si>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</si>
  <si>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</si>
  <si>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Catastrófico</t>
  </si>
  <si>
    <t>Mayor</t>
  </si>
  <si>
    <t>riesgo inherente</t>
  </si>
  <si>
    <t xml:space="preserve">Extremo </t>
  </si>
  <si>
    <t>tipo de control</t>
  </si>
  <si>
    <t>Detectivo</t>
  </si>
  <si>
    <t>Extremo</t>
  </si>
  <si>
    <t>política de manejo</t>
  </si>
  <si>
    <t>Aceptar el riesgo</t>
  </si>
  <si>
    <t>requiere plan de mejoramiento</t>
  </si>
  <si>
    <t>Evitar el riesgo</t>
  </si>
  <si>
    <t>N.A.</t>
  </si>
  <si>
    <t>PROBABILIDAD</t>
  </si>
  <si>
    <t>Mapa de Riesgo Inherente</t>
  </si>
  <si>
    <t>Mapa de Riesgo Residual</t>
  </si>
  <si>
    <t>Seguridad y Salud en el Trabajo</t>
  </si>
  <si>
    <t>Objetivo</t>
  </si>
  <si>
    <t>Riesgo</t>
  </si>
  <si>
    <t>Análisis del Riesgo</t>
  </si>
  <si>
    <t>RIESGO INHERENTE</t>
  </si>
  <si>
    <t>RIESGO RESIDUAL</t>
  </si>
  <si>
    <t xml:space="preserve">Acciones Asociadas a los Controles </t>
  </si>
  <si>
    <t>Zona de Riesgo</t>
  </si>
  <si>
    <t>Indicador</t>
  </si>
  <si>
    <t>IDENTIFICACIÓN DEL RIESGO</t>
  </si>
  <si>
    <t>VALORACIÓN DEL RIESGO</t>
  </si>
  <si>
    <t>3. Posible</t>
  </si>
  <si>
    <t>4. Mayor</t>
  </si>
  <si>
    <t>2. Improbable</t>
  </si>
  <si>
    <t>Casi seguro
5</t>
  </si>
  <si>
    <t>Probable
4</t>
  </si>
  <si>
    <t>Posible
3</t>
  </si>
  <si>
    <t>Improbable
2</t>
  </si>
  <si>
    <t>calificacion probabilidad</t>
  </si>
  <si>
    <t>calificacion Impacto</t>
  </si>
  <si>
    <t>Tipo de impacto</t>
  </si>
  <si>
    <t>5. Casi seguro</t>
  </si>
  <si>
    <t>5. Catastrófico</t>
  </si>
  <si>
    <t>4. Probable</t>
  </si>
  <si>
    <t>3. Moderado</t>
  </si>
  <si>
    <t>2. Menor</t>
  </si>
  <si>
    <t>1. Insignificante</t>
  </si>
  <si>
    <t>Fecha Inicial</t>
  </si>
  <si>
    <t>Fecha final</t>
  </si>
  <si>
    <t>Corrupción</t>
  </si>
  <si>
    <t>Causas / Vulnerabilidades</t>
  </si>
  <si>
    <t>Directamenta</t>
  </si>
  <si>
    <t>Indirectamenta</t>
  </si>
  <si>
    <t>Directamente</t>
  </si>
  <si>
    <t>Indirectamente</t>
  </si>
  <si>
    <t>No disminuye</t>
  </si>
  <si>
    <t>Reducir el riesgo</t>
  </si>
  <si>
    <t>Compartir el riesgo</t>
  </si>
  <si>
    <t>Gerencial</t>
  </si>
  <si>
    <t>Imagen / Reputacional</t>
  </si>
  <si>
    <t>Seguridad Digital</t>
  </si>
  <si>
    <t>Soporte / Registro</t>
  </si>
  <si>
    <t>Económico y Financiero</t>
  </si>
  <si>
    <t>Social y Cultural</t>
  </si>
  <si>
    <t>Legal y Reglamentario</t>
  </si>
  <si>
    <t>Personal</t>
  </si>
  <si>
    <t>Financieros</t>
  </si>
  <si>
    <t>Procesos</t>
  </si>
  <si>
    <t>Estratégicos</t>
  </si>
  <si>
    <t>Tecnología</t>
  </si>
  <si>
    <t>Comunicación Interna</t>
  </si>
  <si>
    <t>Contexto del Proceso</t>
  </si>
  <si>
    <t>Diseño del proceso</t>
  </si>
  <si>
    <t>Interacciones con otros procesos</t>
  </si>
  <si>
    <t>Transversalidad</t>
  </si>
  <si>
    <t>Procedimientos asociados</t>
  </si>
  <si>
    <t>Responsables del proceso</t>
  </si>
  <si>
    <t>Comunicación entre procesos</t>
  </si>
  <si>
    <t>Activos de seguridad digital del proceso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</si>
  <si>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</si>
  <si>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</si>
  <si>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</si>
  <si>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</si>
  <si>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</si>
  <si>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</si>
  <si>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</si>
  <si>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</si>
  <si>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</si>
  <si>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</si>
  <si>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</si>
  <si>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</si>
  <si>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</si>
  <si>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</si>
  <si>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</si>
  <si>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</si>
  <si>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</si>
  <si>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</si>
  <si>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</si>
  <si>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</si>
  <si>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</si>
  <si>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</si>
  <si>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</si>
  <si>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</si>
  <si>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</si>
  <si>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</si>
  <si>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</si>
  <si>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</si>
  <si>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</si>
  <si>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</si>
  <si>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</si>
  <si>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</si>
  <si>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</si>
  <si>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</si>
  <si>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</si>
  <si>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</si>
  <si>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</si>
  <si>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</si>
  <si>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</si>
  <si>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</si>
  <si>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</si>
  <si>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</si>
  <si>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</si>
  <si>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</si>
  <si>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Rara vez
1</t>
  </si>
  <si>
    <t>R4</t>
  </si>
  <si>
    <t>R5</t>
  </si>
  <si>
    <t>R2</t>
  </si>
  <si>
    <t>R3</t>
  </si>
  <si>
    <t>PLANEACIÓN</t>
  </si>
  <si>
    <t>R6</t>
  </si>
  <si>
    <t>R7</t>
  </si>
  <si>
    <t>R8</t>
  </si>
  <si>
    <t>R9</t>
  </si>
  <si>
    <t>R10</t>
  </si>
  <si>
    <t>R11</t>
  </si>
  <si>
    <t>GESTIÓN DEL TALENTO HUMANO</t>
  </si>
  <si>
    <t>R1</t>
  </si>
  <si>
    <t>PLANES DE MITIGACIÓN DE RIESGOS
(Líderes de Proceso)</t>
  </si>
  <si>
    <t xml:space="preserve">Apropiación de recursos por parte del contratista </t>
  </si>
  <si>
    <t>Detrimento de las finanzas corporativas</t>
  </si>
  <si>
    <t>Afectación reputacional de la compañía</t>
  </si>
  <si>
    <t>Meta</t>
  </si>
  <si>
    <t>Malversación de recursos de los contratos, por parte de supervisores o delegados para contratar.</t>
  </si>
  <si>
    <t>Verificación informes periódicos de supervisores de contratos</t>
  </si>
  <si>
    <t># de Informes presentados/ # de informes programados en el periodo</t>
  </si>
  <si>
    <t xml:space="preserve">Tráfico de influencias </t>
  </si>
  <si>
    <t xml:space="preserve">Desviación de recursos para beneficio propio o de terceros. </t>
  </si>
  <si>
    <t xml:space="preserve"> 
Deficiencia en controles de supervisión.
</t>
  </si>
  <si>
    <t>Deficiencias en la planeación de las adquisiciones.</t>
  </si>
  <si>
    <t>Decisiones ajustadas a intereses particulares para realizar actividades no previstas como prioritarias o programadas.</t>
  </si>
  <si>
    <t>Incremento en gastos corporativos no justificables</t>
  </si>
  <si>
    <t>% avance cumplimiento plan de mantenimiento</t>
  </si>
  <si>
    <t>Desconocimiento en los procedimientos o normatividad aplicable</t>
  </si>
  <si>
    <t>Adquisición de bienes y/o servicios en condiciones poco favorables para la compañía</t>
  </si>
  <si>
    <t>Prestación de servicios en condiciones poco favorables para la compañía</t>
  </si>
  <si>
    <t xml:space="preserve">100%
</t>
  </si>
  <si>
    <t># de actividades de capacitación efectuadas / # de capacitaciones programadas</t>
  </si>
  <si>
    <t>Programación periodica de adquisiciones</t>
  </si>
  <si>
    <t>Programa de adquisiciones (periódico)</t>
  </si>
  <si>
    <t>% de cumplimiento del programa de adquisiciones</t>
  </si>
  <si>
    <t>Registrar y hacer seguimiento a la ejecución de los recursos financieros mediante la aplicación de procedimiento contables, presupuestales, de recaudo, tesorería, acorde con la normatividad vigente.</t>
  </si>
  <si>
    <t>Favorecimiento propio o a un tercero en particular. </t>
  </si>
  <si>
    <t>Concentración de autoridad. </t>
  </si>
  <si>
    <t>Manipular la información financiera para afectar los ingresos o gastos de la compañía.</t>
  </si>
  <si>
    <t>Soborno a funcionario (s).</t>
  </si>
  <si>
    <t>Cobro por trámite anticipado de pago de facturas no programadas</t>
  </si>
  <si>
    <t>Afectación al flujo de caja de la compañía</t>
  </si>
  <si>
    <t xml:space="preserve">Proveer y desarrollar el talento humano de la compañia, acorde a las competencias requeridas para el cumplimiento de objetivos corporativos. </t>
  </si>
  <si>
    <t>Afectación a la reputación de la compañía</t>
  </si>
  <si>
    <t>Diseñar e implementar servicios TIC corporativos, mediante el desarrollo de la arquitectura empresarial que asegure el acceso, uso efectivo, continuidad, confiabilidad y disponibilidad de la información de la compañía.</t>
  </si>
  <si>
    <t>Accesibilidad total a las bases de datos.</t>
  </si>
  <si>
    <t>Afectación reputacional de la compañía y posibles problemas jurídicos por mal manejo de las políticas de seguridad de la información.</t>
  </si>
  <si>
    <t>Ejercer el control disciplinario interno mediante el cumplimiento de los requisitos normativos.</t>
  </si>
  <si>
    <t>Falta de supervisión sobre el desarrollo de las investigaciones.</t>
  </si>
  <si>
    <t>Manipulación de los procedimientos de control disciplinario interno, para omitir información en beneficio de un tercero.</t>
  </si>
  <si>
    <t>Decisiones contrarias a la normatividad.   Inoperancia del control disciplinario.</t>
  </si>
  <si>
    <t>EVALUACIÓN Y SEGUIMIENTO</t>
  </si>
  <si>
    <t>Ocultar hallazgos y/o resultados de las auditorías lo cual impida identificar prácticas irregulares o corruptas y sus directos responsables que afecten los intereses de la compañía.</t>
  </si>
  <si>
    <t>Perdida de objetividad, independencia y transparencia de la función de la OCI, para favorecer a un tercero.</t>
  </si>
  <si>
    <t>R12</t>
  </si>
  <si>
    <t>R13</t>
  </si>
  <si>
    <t>Manipular la información de seguimiento a proyectos de inversión para ocultar desviaciones o favorecer a terceros.</t>
  </si>
  <si>
    <t>R14</t>
  </si>
  <si>
    <t>Realizar conciliación permanente entre los informes de Interventoria del proyecto e informes reportados en el SPI</t>
  </si>
  <si>
    <t>Entrega de información sensible o confidencial con fines personales o beneficio a terceros.</t>
  </si>
  <si>
    <t>Ejercer la representación legal, asesoría y defensa jurídica de la compañía.</t>
  </si>
  <si>
    <t xml:space="preserve"> Dificultades en el acceso a la información</t>
  </si>
  <si>
    <t>Interpretación equivocada de las normas.</t>
  </si>
  <si>
    <t>Manipulación o alteración de la informacion por parte de las áreas técnicas para ejercer la defensa judicial en contra de la compañía, en beneficio de terceros o particulares.</t>
  </si>
  <si>
    <t>Inadecuada defensa de un proceso judicial.
Posible detrimento en las finanzas de la compañía.</t>
  </si>
  <si>
    <t>Realizar la gestión de activos, promoción de negocios e inversiones, acorde a los objetivos de la compañía.</t>
  </si>
  <si>
    <t>Manipular desde el punto de vista técnico, negociaciones con proveedores o Aliados, para beneficio propio o de terceros.</t>
  </si>
  <si>
    <t>Detrimento de las finanzas corporativas
Afectación reputacional para la Compañía</t>
  </si>
  <si>
    <t>FORMATO PARA DETERMINAR EL IMPACTO</t>
  </si>
  <si>
    <r>
      <rPr>
        <b/>
        <sz val="11"/>
        <color theme="0"/>
        <rFont val="Century Gothic"/>
        <family val="2"/>
        <scheme val="minor"/>
      </rPr>
      <t>MEDICIÓN DEL RIESGO DE CORRUPCIÓN</t>
    </r>
    <r>
      <rPr>
        <sz val="11"/>
        <color theme="0"/>
        <rFont val="Century Gothic"/>
        <family val="2"/>
        <scheme val="minor"/>
      </rPr>
      <t xml:space="preserve">
</t>
    </r>
    <r>
      <rPr>
        <sz val="8"/>
        <color theme="0"/>
        <rFont val="Century Gothic"/>
        <family val="2"/>
        <scheme val="minor"/>
      </rPr>
      <t>PROBABILIDAD</t>
    </r>
  </si>
  <si>
    <t>N°</t>
  </si>
  <si>
    <t>TOTAL SI</t>
  </si>
  <si>
    <t>TOTAL NO</t>
  </si>
  <si>
    <t>CALIFICACIÓN DE IMPACTO</t>
  </si>
  <si>
    <t>EQUIVALENTE DE CALIFICACIÓN DE IMPACTO</t>
  </si>
  <si>
    <t>EQUIVALENTE DE CALIFICACIÓN DE PROBABILIDAD</t>
  </si>
  <si>
    <t>EQUIVALENTE EN ZONA DE RIESGO</t>
  </si>
  <si>
    <t>ZONA DE RIESGO</t>
  </si>
  <si>
    <t>DESCRIPTOR</t>
  </si>
  <si>
    <t>DESCRIPCIÓN</t>
  </si>
  <si>
    <t>NIVEL</t>
  </si>
  <si>
    <r>
      <rPr>
        <b/>
        <sz val="11"/>
        <color theme="0"/>
        <rFont val="Century Gothic"/>
        <family val="2"/>
        <scheme val="minor"/>
      </rPr>
      <t>PREGUNTA</t>
    </r>
    <r>
      <rPr>
        <sz val="11"/>
        <color theme="0"/>
        <rFont val="Century Gothic"/>
        <family val="2"/>
        <scheme val="minor"/>
      </rPr>
      <t xml:space="preserve">
Si el riesgo de corrupción se materializa podría…</t>
    </r>
  </si>
  <si>
    <t>¿Afectar al grupo de funcionarios del proceso?</t>
  </si>
  <si>
    <t>¿Afectar el cumplimiento de metas y objetivos de la dependencia?</t>
  </si>
  <si>
    <t>¿Afectar el cumplimiento de la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</si>
  <si>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</si>
  <si>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</si>
  <si>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</si>
  <si>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</si>
  <si>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pérdida del bien o servicio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</si>
  <si>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</si>
  <si>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</si>
  <si>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</si>
  <si>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</si>
  <si>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</si>
  <si>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</si>
  <si>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</si>
  <si>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</si>
  <si>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</si>
  <si>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</si>
  <si>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r>
      <rPr>
        <b/>
        <sz val="11"/>
        <color theme="1"/>
        <rFont val="Century Gothic"/>
        <family val="2"/>
        <scheme val="minor"/>
      </rPr>
      <t>Afectación parcial al proceso y a la dependencia</t>
    </r>
    <r>
      <rPr>
        <sz val="11"/>
        <color theme="1"/>
        <rFont val="Century Gothic"/>
        <family val="2"/>
        <scheme val="minor"/>
      </rPr>
      <t xml:space="preserve">
Genera medianas consecuencias para la entidad</t>
    </r>
  </si>
  <si>
    <t>(01 - 05)</t>
  </si>
  <si>
    <t>RIESGO</t>
  </si>
  <si>
    <t>SI</t>
  </si>
  <si>
    <t>NO</t>
  </si>
  <si>
    <r>
      <rPr>
        <b/>
        <sz val="11"/>
        <color theme="1"/>
        <rFont val="Century Gothic"/>
        <family val="2"/>
        <scheme val="minor"/>
      </rPr>
      <t xml:space="preserve">Impacto negativo a la Entidad </t>
    </r>
    <r>
      <rPr>
        <sz val="11"/>
        <color theme="1"/>
        <rFont val="Century Gothic"/>
        <family val="2"/>
        <scheme val="minor"/>
      </rPr>
      <t xml:space="preserve">
Genera altas consecuencias para la entidad</t>
    </r>
  </si>
  <si>
    <t>(06 - 10)</t>
  </si>
  <si>
    <r>
      <rPr>
        <b/>
        <sz val="11"/>
        <color theme="1"/>
        <rFont val="Century Gothic"/>
        <family val="2"/>
        <scheme val="minor"/>
      </rPr>
      <t>Consecuencias desastrosas sobre la Entidad</t>
    </r>
    <r>
      <rPr>
        <sz val="11"/>
        <color theme="1"/>
        <rFont val="Century Gothic"/>
        <family val="2"/>
        <scheme val="minor"/>
      </rPr>
      <t xml:space="preserve">
Genera consecuencias desastrosas para la entidad</t>
    </r>
  </si>
  <si>
    <t>(11 - 20)</t>
  </si>
  <si>
    <t>VALORACIONES DE ZONA DE RIESGO</t>
  </si>
  <si>
    <t>PUNTAJE</t>
  </si>
  <si>
    <t>OBSERVACIONES</t>
  </si>
  <si>
    <t>Estos riesgos pueden ser eliminados o reducidos</t>
  </si>
  <si>
    <t>ZONA DE RIESGO BAJA</t>
  </si>
  <si>
    <t>Deben tomarse medidas necesarias para llevar los riesgos a zonas bajas o eliminarlo</t>
  </si>
  <si>
    <t>ZONA DE RIESGO MODERADA</t>
  </si>
  <si>
    <t>Deben tomarse las medidas necesarias para llevar los riesgos a la zona de riesgo moderada, baja o eliminarlo</t>
  </si>
  <si>
    <t>ZONA DE RIESGO ALTA</t>
  </si>
  <si>
    <t>Los riesgos de corrupción de la zona de riesgo extrema requieren de un tratamiento prioritario. Se deben implementar controles orientados a reducir la probabilidad de ocurrencia del riesgo o dismnuir el impacto de sus efectos y tomar medidas de protección</t>
  </si>
  <si>
    <t>ZONA DE RIESGO EXTREMA</t>
  </si>
  <si>
    <t xml:space="preserve"> </t>
  </si>
  <si>
    <t>EVALUACIÓN DEL CONTROL DEL RIESGO ANTICORRUPCIÓN</t>
  </si>
  <si>
    <t>CALIFICACIÓN DE LOS CONTROLES</t>
  </si>
  <si>
    <t>EQUIVALENTE DE CALIFICACIÓN DEL CONTROL</t>
  </si>
  <si>
    <t>PUNTAJE A DISMINUIR SOBRE LA ZONA DE RIESGO</t>
  </si>
  <si>
    <t>EQUIVALENTE DE PROBABILIDAD ACTUAL</t>
  </si>
  <si>
    <t>VALOR EQUIVALENTE DE PROBABILIDAD ACTUAL</t>
  </si>
  <si>
    <t>EQUIVALENTE DE IMPACTO ACTUAL</t>
  </si>
  <si>
    <t>VALOR EQUIVALENTE DE IMPACTO ACTUAL</t>
  </si>
  <si>
    <t>NUEVO EQUIVALENTE DE PROBABILIDAD DEL RIESGO RESIDUAL</t>
  </si>
  <si>
    <t>NUEVA PROBABILIDAD DEL RIESGO RESIDUAL</t>
  </si>
  <si>
    <t>NUEVO EQUIVALENTE DEL IMPACTO DEL RIESGO RESIDUAL</t>
  </si>
  <si>
    <t>NUEVO IMPACTO DEL RIESGO RESIDUAL</t>
  </si>
  <si>
    <t>NUEVO EQUIVALENTE DE ZONA DE RIESGO</t>
  </si>
  <si>
    <t>NUEVA ZONA DE RIESGO</t>
  </si>
  <si>
    <t>CALIFICACIÓN</t>
  </si>
  <si>
    <t>PUNTAJES DE DISMINUCIÓN</t>
  </si>
  <si>
    <t>CRITERIOS DE EVALUACIÓN DEL CONTROL DEL RIESGO</t>
  </si>
  <si>
    <t>¿Existen manuales, instructivos o procedimientos para el manejo del control? (15)</t>
  </si>
  <si>
    <t>¿Está(n) definido(s) el(los) responsable(s) de la ejecución del control y del seguimiento? (5)</t>
  </si>
  <si>
    <t>¿El control es automático? (15)</t>
  </si>
  <si>
    <t>¿El control es manual? (10)</t>
  </si>
  <si>
    <t>¿La frecuencia de la ejecución del control y seguimiento es adecuada? (15)</t>
  </si>
  <si>
    <t>¿Se cuenta con evidencias de la ejecución y seguimiento del control? (10)</t>
  </si>
  <si>
    <t>¿En el tiempo que lleva la herramienta ha demostrado ser efectiva? (30)</t>
  </si>
  <si>
    <t>0 A 50</t>
  </si>
  <si>
    <t>51 A 75</t>
  </si>
  <si>
    <t>76 A 100</t>
  </si>
  <si>
    <t>CAMBIO DE PROBABILIDADES</t>
  </si>
  <si>
    <t>PUNTAJE A DISMINUIR</t>
  </si>
  <si>
    <t>VALOR</t>
  </si>
  <si>
    <t>PUNTAJE NUEVO</t>
  </si>
  <si>
    <t>IMPACTO</t>
  </si>
  <si>
    <t>FRECUENCIA</t>
  </si>
  <si>
    <t>Rara Vez</t>
  </si>
  <si>
    <r>
      <rPr>
        <b/>
        <sz val="11"/>
        <color theme="1"/>
        <rFont val="Century Gothic"/>
        <family val="2"/>
        <scheme val="minor"/>
      </rPr>
      <t xml:space="preserve">Excepcional </t>
    </r>
    <r>
      <rPr>
        <sz val="11"/>
        <color theme="1"/>
        <rFont val="Century Gothic"/>
        <family val="2"/>
        <scheme val="minor"/>
      </rPr>
      <t xml:space="preserve">
Ocurre en excepciones</t>
    </r>
  </si>
  <si>
    <t>No se ha presentado en los últimos 5 años.</t>
  </si>
  <si>
    <t>Improbable</t>
  </si>
  <si>
    <r>
      <rPr>
        <b/>
        <sz val="11"/>
        <color theme="1"/>
        <rFont val="Century Gothic"/>
        <family val="2"/>
        <scheme val="minor"/>
      </rPr>
      <t>Improbable</t>
    </r>
    <r>
      <rPr>
        <sz val="11"/>
        <color theme="1"/>
        <rFont val="Century Gothic"/>
        <family val="2"/>
        <scheme val="minor"/>
      </rPr>
      <t xml:space="preserve">
Puede ocurrir</t>
    </r>
  </si>
  <si>
    <t xml:space="preserve">Se presentó una vez en los últimos 5 años. </t>
  </si>
  <si>
    <t>Posible</t>
  </si>
  <si>
    <r>
      <rPr>
        <b/>
        <sz val="11"/>
        <color theme="1"/>
        <rFont val="Century Gothic"/>
        <family val="2"/>
        <scheme val="minor"/>
      </rPr>
      <t>Posible</t>
    </r>
    <r>
      <rPr>
        <sz val="11"/>
        <color theme="1"/>
        <rFont val="Century Gothic"/>
        <family val="2"/>
        <scheme val="minor"/>
      </rPr>
      <t xml:space="preserve">
Es posible que suceda</t>
    </r>
  </si>
  <si>
    <t>Se presentó una vez en los últimos 2 años.</t>
  </si>
  <si>
    <t>Probable</t>
  </si>
  <si>
    <r>
      <rPr>
        <b/>
        <sz val="11"/>
        <color theme="1"/>
        <rFont val="Century Gothic"/>
        <family val="2"/>
        <scheme val="minor"/>
      </rPr>
      <t>Es probable</t>
    </r>
    <r>
      <rPr>
        <sz val="11"/>
        <color theme="1"/>
        <rFont val="Century Gothic"/>
        <family val="2"/>
        <scheme val="minor"/>
      </rPr>
      <t xml:space="preserve">
Ocurre en la mayoría de los casos</t>
    </r>
  </si>
  <si>
    <t xml:space="preserve">Se presentó una vez en el último año. </t>
  </si>
  <si>
    <t>Casi Seguro</t>
  </si>
  <si>
    <r>
      <rPr>
        <b/>
        <sz val="11"/>
        <color theme="1"/>
        <rFont val="Century Gothic"/>
        <family val="2"/>
        <scheme val="minor"/>
      </rPr>
      <t>Es muy seguro</t>
    </r>
    <r>
      <rPr>
        <sz val="11"/>
        <color theme="1"/>
        <rFont val="Century Gothic"/>
        <family val="2"/>
        <scheme val="minor"/>
      </rPr>
      <t xml:space="preserve">
El evento ocurre en la mayoria de las circunstancias. Es muy seguro que se presente.</t>
    </r>
  </si>
  <si>
    <t xml:space="preserve">Se ha presentado más de una vez al año. </t>
  </si>
  <si>
    <t>Procedimientos adelantados fuera de la normatividad aplicable</t>
  </si>
  <si>
    <t>Casi seguro</t>
  </si>
  <si>
    <t>Rara vez</t>
  </si>
  <si>
    <t>Evaluar objetiva e independientemente, la eficacia eficiencia y efectividad de los diferentes sistemas organizacionales de la compañia, para fortalecer el autocontrol, la autorregulación y la autogestión.</t>
  </si>
  <si>
    <t>Desarrollar y coordinar el planeamiento corporativo de la Compañía, cumpliendo con la normatividad legal y lineamientos internos.</t>
  </si>
  <si>
    <t>Responsable del control</t>
  </si>
  <si>
    <t>Propósito del control</t>
  </si>
  <si>
    <t>Frecuencia de control</t>
  </si>
  <si>
    <t>Actividad de control</t>
  </si>
  <si>
    <t>Nombre del control</t>
  </si>
  <si>
    <t>APOYO</t>
  </si>
  <si>
    <t>Verificación gestión de supervisores</t>
  </si>
  <si>
    <t>Tener controles previos que faciliten y fortalezcan la gestión de supervisión y eviten mayores cobros por parte de proveedores, no justificados o autorizados.</t>
  </si>
  <si>
    <t xml:space="preserve">Actas de reunión comité Administrativo
</t>
  </si>
  <si>
    <t>mensual</t>
  </si>
  <si>
    <t>Verificación gestión de supervision</t>
  </si>
  <si>
    <t>Revisión periodica de seguimiento a supervisores.</t>
  </si>
  <si>
    <t>Tener controles previos que faciliten el control sobre las actividades de los supervisores o delegados para contratar.</t>
  </si>
  <si>
    <t xml:space="preserve">Informes periodicos de  supervisores.
</t>
  </si>
  <si>
    <t>Actualización procedimiento de compras y manual de adquisiciones.</t>
  </si>
  <si>
    <t>Actualización procedimientos</t>
  </si>
  <si>
    <t>Dar clariadad a los procesos y procedimientos internos, para evitar la materialización del riesgo.</t>
  </si>
  <si>
    <t>anual</t>
  </si>
  <si>
    <t># comités realizados/# comités programados en la vigencia (minimo 4)</t>
  </si>
  <si>
    <t xml:space="preserve">Trimestal
</t>
  </si>
  <si>
    <t>Semestral</t>
  </si>
  <si>
    <t>Socialización a encargados de procesos administravos en temas de procedimientos y normatividad aplicable.</t>
  </si>
  <si>
    <t>Cronograma de socialización de procedimientos administrativos</t>
  </si>
  <si>
    <t>Cerrar la brecha de posibles desconocimientos de procesos administrativos y normatividad vigente.</t>
  </si>
  <si>
    <t xml:space="preserve">Listado de asistencia Cronograma de Socialización
</t>
  </si>
  <si>
    <t>Programación de adqquisiciones</t>
  </si>
  <si>
    <t>Realizar el pronóstico de la demanda o programas de adquisiciones que eviten impactos negativos por deficiencia de materiales y servicios</t>
  </si>
  <si>
    <t>Revisión información financiera</t>
  </si>
  <si>
    <t xml:space="preserve">Comité Financiero </t>
  </si>
  <si>
    <t>Efectuar la verificación financiera de la compañía para contrastarla con los informes del área de operaciones</t>
  </si>
  <si>
    <t xml:space="preserve">Acta comité financiero
</t>
  </si>
  <si>
    <t># comités realizados/# comités programados en la vigencia</t>
  </si>
  <si>
    <t>Revisión flujo de caja</t>
  </si>
  <si>
    <t>comité de caja</t>
  </si>
  <si>
    <t>verificar periodicamente el comportamiento de la caja de la compañía y evitar salida de pagos no programados</t>
  </si>
  <si>
    <t xml:space="preserve">acta comité de caja
</t>
  </si>
  <si>
    <t>código de ética</t>
  </si>
  <si>
    <t>Evitar el manejo inadecuado de los datos propios y de terceros</t>
  </si>
  <si>
    <t>Actualizar y socializar los procedimientos de control disciplinario que eviten tomar medidas contrarias a la normatividad vigente</t>
  </si>
  <si>
    <t>Actualización resolución conformación comité de ética</t>
  </si>
  <si>
    <t>actualización código de ética de la compañía</t>
  </si>
  <si>
    <t>socialización del código de ética a empleados y grupos de interés</t>
  </si>
  <si>
    <t>resolución actualizada al 100%</t>
  </si>
  <si>
    <t>% de socialización del código</t>
  </si>
  <si>
    <t>Seguimiento a proyectos</t>
  </si>
  <si>
    <t>Evitar la manipulación de la información de seguimiento a proyectos de inversión para ocultar desviaciones o favorecer a terceros.</t>
  </si>
  <si>
    <t>Informe de seguimiento SPI</t>
  </si>
  <si>
    <t># de Informes  en sistema SPI efectuados/# de informes prrogramados</t>
  </si>
  <si>
    <t>Perdida de objetividad, independencia y transparencia de la función de seguimiento, para beneficio propio o de terceros.</t>
  </si>
  <si>
    <t>Manipular desde el punto de vista técnico, negociaciones con clientes,proveedores o Aliados, para beneficio propio o de terceros.</t>
  </si>
  <si>
    <t>Gestión de negocios</t>
  </si>
  <si>
    <t>Hacer seguimiento a la gestión de la unidades de negocio desde el punto de vista operativo, para evitar la manipulación desde el punto de vista técnico,  de negociaciones con clientes,proveedores o Aliados, para beneficio propio o de terceros.</t>
  </si>
  <si>
    <t>Gestión Jurídica</t>
  </si>
  <si>
    <t>Comité Jurídico</t>
  </si>
  <si>
    <t>Hacer seguimiento a la gestión jurídica, para evitar la manipulación o alteración de la informacion por parte de las áreas técnicas para ejercer la defensa judicial en contra de la compañía, en beneficio de terceros o particulares.</t>
  </si>
  <si>
    <t>acta comité jurídico</t>
  </si>
  <si>
    <t xml:space="preserve">trimestral
</t>
  </si>
  <si>
    <t>Brindar el apoyo administrativo (contratación, compras,  mantenimiento de la infraestructura  y control de almacenes e inventarios), con fin de soportar el funcionamiento adecuado de la compañia.</t>
  </si>
  <si>
    <t xml:space="preserve">Plan anual de Auditoría  - Cronograma de Control Interno ( informe a presentar, fecha, destinatario, y periodicidad)
</t>
  </si>
  <si>
    <t xml:space="preserve"> Socializar los informes de ley presentados por la oficina de Control Interno.
</t>
  </si>
  <si>
    <t xml:space="preserve"> Publicación en pagina WEB de la SHT de los informes de Ley.</t>
  </si>
  <si>
    <t>Verificación del proceso de  evaluación y seguimiento</t>
  </si>
  <si>
    <t>Evitar la perdida de objetividad, independencia y transparencia de la función de la OCI, para favorecer a un tercero.</t>
  </si>
  <si>
    <t>plan de auditoría</t>
  </si>
  <si>
    <t>reporte socialización informes de ley</t>
  </si>
  <si>
    <t xml:space="preserve">informes publicados
</t>
  </si>
  <si>
    <t>Plan elaborado al 100%</t>
  </si>
  <si>
    <t># de informes socializados/ #informes elaborados</t>
  </si>
  <si>
    <t># de informes publicados/ #informes elaborados</t>
  </si>
  <si>
    <t>Divulgación de información confidencial y/o uso indebido en el manejo de los expedientes (hojas de vida, archivos, documentos entrantes y salientes)</t>
  </si>
  <si>
    <t>Control expedientes</t>
  </si>
  <si>
    <t>Evitar la falsedad en documento privado o salida de documentación confidencial</t>
  </si>
  <si>
    <t xml:space="preserve"> registro en bitácora</t>
  </si>
  <si>
    <t xml:space="preserve">Seguimiento a bitácora de expedientes </t>
  </si>
  <si>
    <t># documentos registrados en bitácora / # documentos salientes elaborados</t>
  </si>
  <si>
    <t>Perdida, robo, daño y/o modificación sin autorización de la integridad de la información de la compañía en  beneficio de un tercero.</t>
  </si>
  <si>
    <t>Actualización y socialización del Plan de Seguridad de la Información</t>
  </si>
  <si>
    <t>Plan de seguridad de la información</t>
  </si>
  <si>
    <t>Plan actualizado y reporte de asistencia de la socialización</t>
  </si>
  <si>
    <t>plan actualizado y socializado al 100%</t>
  </si>
  <si>
    <t>ESTRATÉGICO</t>
  </si>
  <si>
    <t>MISIONAL</t>
  </si>
  <si>
    <t>GERENCIA GENERAL</t>
  </si>
  <si>
    <t>MATRIZ DE GESTIÓN DE RIESGOS ANTICORRUPCIÓN</t>
  </si>
  <si>
    <t>Calificacion</t>
  </si>
  <si>
    <t>Catastrofico</t>
  </si>
  <si>
    <t>Valor</t>
  </si>
  <si>
    <t>SOCIEDAD TEQUENDAMA S.A.</t>
  </si>
  <si>
    <t>OFICINA DE PLANEACIÓN</t>
  </si>
  <si>
    <t>VERSIÓN 4</t>
  </si>
  <si>
    <t>ENERO DE 2022</t>
  </si>
  <si>
    <t>Secretaria General</t>
  </si>
  <si>
    <t>Desarrollo Humano y Control Disciplinario Interno </t>
  </si>
  <si>
    <t>Oficina de Control Interno</t>
  </si>
  <si>
    <t>Oficina de Planeación</t>
  </si>
  <si>
    <t>Oficina Jurídica</t>
  </si>
  <si>
    <t>Comites de seguimiento, evaluación y control</t>
  </si>
  <si>
    <t>Gerencias de Negocios ST</t>
  </si>
  <si>
    <t xml:space="preserve">actas comites </t>
  </si>
  <si>
    <t>CARLOS HERNÁN DÍAZ GÓMEZ</t>
  </si>
  <si>
    <t xml:space="preserve">Jefe de Planeación </t>
  </si>
  <si>
    <t>Sociedad Tequendama S.A</t>
  </si>
  <si>
    <t>NEGOCIOS TURISTICOS, LOGISTICOS E INMOVILIARIOS</t>
  </si>
  <si>
    <t>GESTIÓN ADMINISTRATIVA Y FINANCIERA</t>
  </si>
  <si>
    <t>ALIANZAS Y ADQUISICIONES</t>
  </si>
  <si>
    <t>GESTIÓN DE TIC´S</t>
  </si>
  <si>
    <t>Tipo de Proceso</t>
  </si>
  <si>
    <t>Macro Proceso</t>
  </si>
  <si>
    <t>GESTIÓN JURIDICA</t>
  </si>
  <si>
    <t>SISTEMAS INTEGRADOS</t>
  </si>
  <si>
    <t>COMUNICACIONES ESTRATÉGICAS</t>
  </si>
  <si>
    <t>GESTIÓN DOCUMENTAL</t>
  </si>
  <si>
    <t>Dirigir, coordinar, gestionar y garantizar las acciones de comunicación externas e internas, aprovechando al máximo los diferentes medios masivos.</t>
  </si>
  <si>
    <t>Resaltar la marca de la Sociedad</t>
  </si>
  <si>
    <t>Mejora de comunicación Interna</t>
  </si>
  <si>
    <t>Favorecer las unidades de negocio</t>
  </si>
  <si>
    <t>Compartir información en medios de comunicación y/o redes sociales</t>
  </si>
  <si>
    <t>Los integrantes deben estar al tanto de los cambios y directrices de la Sociedad</t>
  </si>
  <si>
    <t>Integrar las unidades de negocio como base de la comunicación de la marca</t>
  </si>
  <si>
    <t xml:space="preserve">Mal información o uso de la información para temas adversos de la sociedad </t>
  </si>
  <si>
    <t>Malos lineamienos en la toma de desiciones por falta de conocimiento en el plan estrategico.</t>
  </si>
  <si>
    <t>No reflejan a la compañía</t>
  </si>
  <si>
    <t>Comunicaciones Estrategicas</t>
  </si>
  <si>
    <t xml:space="preserve"> Evaluación y control</t>
  </si>
  <si>
    <t>Realizar seguimiento de la implementación de la imagen, datos estadisticos en las redes sociales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</si>
</sst>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entury Gothic"/>
      <family val="2"/>
      <scheme val="minor"/>
    </font>
    <font>
      <sz val="10"/>
      <name val="Arial"/>
      <family val="2"/>
    </font>
    <font>
      <sz val="11"/>
      <name val="Verdana"/>
      <family val="2"/>
    </font>
    <font>
      <b/>
      <sz val="11"/>
      <color theme="1"/>
      <name val="Century Gothic"/>
      <family val="2"/>
      <scheme val="minor"/>
    </font>
    <font>
      <b/>
      <sz val="11"/>
      <color theme="0"/>
      <name val="Century Gothic"/>
      <family val="2"/>
      <scheme val="minor"/>
    </font>
    <font>
      <b/>
      <sz val="16"/>
      <color theme="1"/>
      <name val="Century Gothic"/>
      <family val="2"/>
      <scheme val="minor"/>
    </font>
    <font>
      <sz val="12"/>
      <color theme="1"/>
      <name val="Century Gothic"/>
      <family val="2"/>
      <scheme val="minor"/>
    </font>
    <font>
      <b/>
      <sz val="12"/>
      <color theme="1"/>
      <name val="Century Gothic"/>
      <family val="2"/>
      <scheme val="minor"/>
    </font>
    <font>
      <b/>
      <sz val="12"/>
      <color rgb="FF000000"/>
      <name val="Century Gothic"/>
      <family val="2"/>
      <scheme val="minor"/>
    </font>
    <font>
      <sz val="12"/>
      <name val="Century Gothic"/>
      <family val="2"/>
      <scheme val="minor"/>
    </font>
    <font>
      <b/>
      <sz val="12"/>
      <color theme="0"/>
      <name val="Century Gothic"/>
      <family val="2"/>
      <scheme val="minor"/>
    </font>
    <font>
      <b/>
      <sz val="14"/>
      <color theme="0"/>
      <name val="Century Gothic"/>
      <family val="2"/>
      <scheme val="minor"/>
    </font>
    <font>
      <sz val="12"/>
      <color rgb="FFC00000"/>
      <name val="Century Gothic"/>
      <family val="2"/>
      <scheme val="minor"/>
    </font>
    <font>
      <sz val="11"/>
      <color theme="0"/>
      <name val="Century Gothic"/>
      <family val="2"/>
      <scheme val="minor"/>
    </font>
    <font>
      <b/>
      <sz val="20"/>
      <color theme="0"/>
      <name val="Century Gothic"/>
      <family val="2"/>
      <scheme val="minor"/>
    </font>
    <font>
      <sz val="8"/>
      <color theme="0"/>
      <name val="Century Gothic"/>
      <family val="2"/>
      <scheme val="minor"/>
    </font>
    <font>
      <sz val="11"/>
      <name val="Century Gothic"/>
      <family val="2"/>
      <scheme val="minor"/>
    </font>
    <font>
      <b/>
      <sz val="16"/>
      <color theme="0"/>
      <name val="Century Gothic"/>
      <family val="2"/>
      <scheme val="minor"/>
    </font>
    <font>
      <b/>
      <sz val="12"/>
      <name val="Century Gothic"/>
      <family val="2"/>
      <scheme val="minor"/>
    </font>
  </fonts>
  <fills count="19">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rgb="FF00B050"/>
        <bgColor indexed="64"/>
      </patternFill>
    </fill>
    <fill>
      <patternFill patternType="solid">
        <fgColor theme="9" tint="-0.249977111117893"/>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3"/>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rgb="FFFFC0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3"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style="thick">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style="thick">
        <color theme="0"/>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2" fillId="0" borderId="0"/>
    <xf numFmtId="0" fontId="1" fillId="0" borderId="0"/>
    <xf numFmtId="9" fontId="1" fillId="0" borderId="0" applyFont="0" applyFill="0" applyBorder="0" applyAlignment="0" applyProtection="0"/>
  </cellStyleXfs>
  <cellXfs count="188">
    <xf numFmtId="0" fontId="0" fillId="0" borderId="0" xfId="0"/>
    <xf numFmtId="0" fontId="0" fillId="3" borderId="0" xfId="0" applyFill="1"/>
    <xf numFmtId="0" fontId="3" fillId="5"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3" borderId="0" xfId="0" applyFill="1" applyAlignment="1">
      <alignment horizontal="center"/>
    </xf>
    <xf numFmtId="0" fontId="3" fillId="3" borderId="0" xfId="0" applyFont="1" applyFill="1" applyAlignment="1">
      <alignment vertical="center"/>
    </xf>
    <xf numFmtId="0" fontId="4" fillId="6" borderId="1" xfId="0" applyFont="1" applyFill="1" applyBorder="1" applyAlignment="1">
      <alignment horizontal="center" vertical="center"/>
    </xf>
    <xf numFmtId="0" fontId="0" fillId="0" borderId="0" xfId="0" applyAlignment="1">
      <alignment wrapText="1"/>
    </xf>
    <xf numFmtId="0" fontId="0" fillId="3" borderId="0" xfId="0" applyFill="1" applyAlignment="1">
      <alignment horizontal="center" vertical="center" wrapText="1"/>
    </xf>
    <xf numFmtId="0" fontId="3" fillId="0" borderId="0" xfId="0" applyFont="1" applyAlignment="1">
      <alignment wrapText="1"/>
    </xf>
    <xf numFmtId="0" fontId="0" fillId="0" borderId="0" xfId="0" applyAlignment="1">
      <alignment horizontal="center" wrapText="1"/>
    </xf>
    <xf numFmtId="0" fontId="4"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7" borderId="0" xfId="0" applyFont="1" applyFill="1"/>
    <xf numFmtId="0" fontId="6" fillId="7" borderId="0" xfId="0" applyFont="1" applyFill="1" applyAlignment="1">
      <alignment horizontal="center" wrapText="1"/>
    </xf>
    <xf numFmtId="0" fontId="6" fillId="7" borderId="0" xfId="0" applyFont="1" applyFill="1" applyAlignment="1">
      <alignment horizontal="left" vertical="center" wrapText="1"/>
    </xf>
    <xf numFmtId="0" fontId="6" fillId="7" borderId="0" xfId="0" applyFont="1" applyFill="1" applyAlignment="1">
      <alignment horizontal="left" vertical="top"/>
    </xf>
    <xf numFmtId="0" fontId="6" fillId="7" borderId="0" xfId="0" applyFont="1" applyFill="1" applyAlignment="1">
      <alignment horizontal="center" vertical="center"/>
    </xf>
    <xf numFmtId="0" fontId="6" fillId="7" borderId="0" xfId="0" applyFont="1" applyFill="1" applyAlignment="1">
      <alignment horizontal="left" vertical="center"/>
    </xf>
    <xf numFmtId="14" fontId="6" fillId="7" borderId="0" xfId="0" applyNumberFormat="1" applyFont="1" applyFill="1" applyAlignment="1">
      <alignment horizontal="left" vertical="top"/>
    </xf>
    <xf numFmtId="0" fontId="6" fillId="7" borderId="1" xfId="0" applyFont="1" applyFill="1" applyBorder="1"/>
    <xf numFmtId="0" fontId="9" fillId="7" borderId="1" xfId="1" applyFont="1" applyFill="1" applyBorder="1" applyAlignment="1">
      <alignment horizontal="center" vertical="center" wrapText="1"/>
    </xf>
    <xf numFmtId="0" fontId="10" fillId="9"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6" fillId="7" borderId="1" xfId="0" applyFont="1" applyFill="1" applyBorder="1" applyAlignment="1">
      <alignment horizontal="center" vertical="top" wrapText="1"/>
    </xf>
    <xf numFmtId="14" fontId="8" fillId="10" borderId="1" xfId="0" applyNumberFormat="1" applyFont="1" applyFill="1" applyBorder="1" applyAlignment="1">
      <alignment horizontal="center" vertical="center" wrapText="1"/>
    </xf>
    <xf numFmtId="0" fontId="8" fillId="10" borderId="1" xfId="0" applyFont="1" applyFill="1" applyBorder="1" applyAlignment="1">
      <alignment horizontal="center" vertical="center" wrapText="1"/>
    </xf>
    <xf numFmtId="0" fontId="12" fillId="7" borderId="1" xfId="1" applyFont="1" applyFill="1" applyBorder="1" applyAlignment="1">
      <alignment horizontal="center" vertical="center" wrapText="1"/>
    </xf>
    <xf numFmtId="9" fontId="6" fillId="7" borderId="1" xfId="1" applyNumberFormat="1" applyFont="1" applyFill="1" applyBorder="1" applyAlignment="1">
      <alignment horizontal="center" vertical="center" wrapText="1"/>
    </xf>
    <xf numFmtId="9" fontId="9" fillId="7" borderId="1" xfId="1" applyNumberFormat="1" applyFont="1" applyFill="1" applyBorder="1" applyAlignment="1">
      <alignment horizontal="center" vertical="center" wrapText="1"/>
    </xf>
    <xf numFmtId="14" fontId="9" fillId="7" borderId="1" xfId="2" applyNumberFormat="1" applyFont="1" applyFill="1" applyBorder="1" applyAlignment="1" applyProtection="1">
      <alignment horizontal="center" vertical="top" wrapText="1"/>
      <protection hidden="1"/>
    </xf>
    <xf numFmtId="0" fontId="0" fillId="12" borderId="0" xfId="0" applyFill="1"/>
    <xf numFmtId="0" fontId="0" fillId="11" borderId="3" xfId="0" applyFill="1" applyBorder="1" applyAlignment="1">
      <alignment horizontal="center" vertical="center"/>
    </xf>
    <xf numFmtId="0" fontId="0" fillId="7" borderId="3" xfId="0" applyFill="1" applyBorder="1" applyAlignment="1">
      <alignment horizontal="left" vertical="center" wrapText="1" indent="1"/>
    </xf>
    <xf numFmtId="0" fontId="0" fillId="7" borderId="3" xfId="0" applyFill="1" applyBorder="1" applyAlignment="1">
      <alignment horizontal="center" vertical="center"/>
    </xf>
    <xf numFmtId="0" fontId="0" fillId="7" borderId="3" xfId="0" applyFill="1" applyBorder="1" applyAlignment="1">
      <alignment horizontal="left" vertical="center" indent="1"/>
    </xf>
    <xf numFmtId="0" fontId="0" fillId="12" borderId="0" xfId="0" applyFill="1" applyAlignment="1">
      <alignment wrapText="1"/>
    </xf>
    <xf numFmtId="0" fontId="0" fillId="7" borderId="3" xfId="0" applyFill="1" applyBorder="1" applyAlignment="1">
      <alignment horizontal="center" vertical="center" wrapText="1"/>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13" fillId="5" borderId="3" xfId="0" applyFont="1" applyFill="1" applyBorder="1" applyAlignment="1">
      <alignment horizontal="center"/>
    </xf>
    <xf numFmtId="0" fontId="0" fillId="14" borderId="3" xfId="0" applyFill="1" applyBorder="1" applyAlignment="1">
      <alignment horizontal="center" vertical="center"/>
    </xf>
    <xf numFmtId="0" fontId="0" fillId="0" borderId="0" xfId="0" applyAlignment="1">
      <alignment horizontal="center" vertical="center"/>
    </xf>
    <xf numFmtId="0" fontId="0" fillId="12" borderId="0" xfId="0" applyFill="1" applyAlignment="1">
      <alignment horizontal="center" vertical="center"/>
    </xf>
    <xf numFmtId="0" fontId="13" fillId="15" borderId="3" xfId="0" applyFont="1" applyFill="1" applyBorder="1" applyAlignment="1">
      <alignment horizontal="center" vertical="center"/>
    </xf>
    <xf numFmtId="0" fontId="13" fillId="15" borderId="3" xfId="0" applyFont="1" applyFill="1" applyBorder="1" applyAlignment="1">
      <alignment horizontal="center" vertical="center" wrapText="1"/>
    </xf>
    <xf numFmtId="0" fontId="13" fillId="5" borderId="3" xfId="0" applyFont="1" applyFill="1" applyBorder="1" applyAlignment="1">
      <alignment horizontal="left" indent="1"/>
    </xf>
    <xf numFmtId="0" fontId="13" fillId="5"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0" fillId="3" borderId="0" xfId="0" applyFill="1" applyAlignment="1">
      <alignment horizontal="center" vertical="center"/>
    </xf>
    <xf numFmtId="0" fontId="10" fillId="9" borderId="2" xfId="0" applyFont="1" applyFill="1" applyBorder="1" applyAlignment="1">
      <alignment horizontal="center" vertical="center" wrapText="1"/>
    </xf>
    <xf numFmtId="0" fontId="18" fillId="17" borderId="1" xfId="2" applyFont="1" applyFill="1" applyBorder="1" applyAlignment="1" applyProtection="1">
      <alignment horizontal="center" vertical="center" wrapText="1"/>
      <protection hidden="1"/>
    </xf>
    <xf numFmtId="0" fontId="18" fillId="17" borderId="1" xfId="0" applyFont="1" applyFill="1" applyBorder="1" applyAlignment="1">
      <alignment horizontal="center" vertical="center"/>
    </xf>
    <xf numFmtId="0" fontId="6" fillId="0" borderId="1" xfId="0" applyFont="1" applyBorder="1" applyAlignment="1">
      <alignment horizontal="center" vertical="top" wrapText="1"/>
    </xf>
    <xf numFmtId="0" fontId="6" fillId="7" borderId="1" xfId="0" applyFont="1" applyFill="1" applyBorder="1" applyAlignment="1">
      <alignment horizontal="center" vertical="center" wrapText="1"/>
    </xf>
    <xf numFmtId="9" fontId="6" fillId="7" borderId="1" xfId="0" applyNumberFormat="1" applyFont="1" applyFill="1" applyBorder="1" applyAlignment="1">
      <alignment horizontal="center" vertical="center" wrapText="1"/>
    </xf>
    <xf numFmtId="14" fontId="9" fillId="7" borderId="1" xfId="2" applyNumberFormat="1" applyFont="1" applyFill="1" applyBorder="1" applyAlignment="1" applyProtection="1">
      <alignment horizontal="center" vertical="center" wrapText="1"/>
      <protection hidden="1"/>
    </xf>
    <xf numFmtId="0" fontId="6" fillId="7" borderId="11" xfId="0" applyFont="1" applyFill="1" applyBorder="1" applyAlignment="1">
      <alignment vertical="center" wrapText="1"/>
    </xf>
    <xf numFmtId="0" fontId="9" fillId="7" borderId="11" xfId="0" applyFont="1" applyFill="1" applyBorder="1" applyAlignment="1">
      <alignment vertical="center" wrapText="1"/>
    </xf>
    <xf numFmtId="0" fontId="9" fillId="7" borderId="13" xfId="0" applyFont="1" applyFill="1" applyBorder="1" applyAlignment="1">
      <alignment vertical="center" wrapText="1"/>
    </xf>
    <xf numFmtId="0" fontId="9" fillId="7" borderId="12" xfId="0" applyFont="1" applyFill="1" applyBorder="1" applyAlignment="1">
      <alignment vertical="center" wrapText="1"/>
    </xf>
    <xf numFmtId="0" fontId="13" fillId="18" borderId="3" xfId="0" applyFont="1" applyFill="1" applyBorder="1" applyAlignment="1">
      <alignment horizontal="center" wrapText="1"/>
    </xf>
    <xf numFmtId="0" fontId="13" fillId="18" borderId="3" xfId="0" applyFont="1" applyFill="1" applyBorder="1" applyAlignment="1">
      <alignment horizontal="left" wrapText="1"/>
    </xf>
    <xf numFmtId="0" fontId="0" fillId="7" borderId="3" xfId="0" applyFill="1" applyBorder="1" applyAlignment="1">
      <alignment horizontal="left" vertical="center" wrapText="1"/>
    </xf>
    <xf numFmtId="0" fontId="12" fillId="7" borderId="1" xfId="0" applyFont="1" applyFill="1" applyBorder="1" applyAlignment="1">
      <alignment horizontal="center" vertical="center" wrapText="1"/>
    </xf>
    <xf numFmtId="14" fontId="13" fillId="18" borderId="3" xfId="0" applyNumberFormat="1" applyFont="1" applyFill="1" applyBorder="1" applyAlignment="1">
      <alignment horizontal="center" vertical="center"/>
    </xf>
    <xf numFmtId="0" fontId="12" fillId="7" borderId="13" xfId="1" applyFont="1" applyFill="1" applyBorder="1" applyAlignment="1">
      <alignment horizontal="center" vertical="center" wrapText="1"/>
    </xf>
    <xf numFmtId="0" fontId="18" fillId="17" borderId="13" xfId="2" applyFont="1" applyFill="1" applyBorder="1" applyAlignment="1" applyProtection="1">
      <alignment horizontal="center" vertical="center" wrapText="1"/>
      <protection hidden="1"/>
    </xf>
    <xf numFmtId="0" fontId="18" fillId="17" borderId="13" xfId="0" applyFont="1" applyFill="1" applyBorder="1" applyAlignment="1">
      <alignment horizontal="center" vertical="center"/>
    </xf>
    <xf numFmtId="0" fontId="12" fillId="7" borderId="13" xfId="0" applyFont="1" applyFill="1" applyBorder="1" applyAlignment="1">
      <alignment horizontal="center" vertical="center" wrapText="1"/>
    </xf>
    <xf numFmtId="14" fontId="9" fillId="7" borderId="13" xfId="2" applyNumberFormat="1" applyFont="1" applyFill="1" applyBorder="1" applyAlignment="1" applyProtection="1">
      <alignment horizontal="center" vertical="top" wrapText="1"/>
      <protection hidden="1"/>
    </xf>
    <xf numFmtId="14" fontId="9" fillId="7" borderId="13" xfId="2" applyNumberFormat="1" applyFont="1" applyFill="1" applyBorder="1" applyAlignment="1" applyProtection="1">
      <alignment horizontal="center" vertical="center" wrapText="1"/>
      <protection hidden="1"/>
    </xf>
    <xf numFmtId="0" fontId="6" fillId="7" borderId="13" xfId="0" applyFont="1" applyFill="1" applyBorder="1" applyAlignment="1">
      <alignment horizontal="center" vertical="center" wrapText="1"/>
    </xf>
    <xf numFmtId="0" fontId="6" fillId="7" borderId="12" xfId="0" applyFont="1" applyFill="1" applyBorder="1" applyAlignment="1">
      <alignment horizontal="center" vertical="top" wrapText="1"/>
    </xf>
    <xf numFmtId="0" fontId="9" fillId="7" borderId="13" xfId="1" applyFont="1" applyFill="1" applyBorder="1" applyAlignment="1">
      <alignment horizontal="center" vertical="center" wrapText="1"/>
    </xf>
    <xf numFmtId="0" fontId="6" fillId="7" borderId="11" xfId="0" applyFont="1" applyFill="1" applyBorder="1" applyAlignment="1">
      <alignment horizontal="center" vertical="top" wrapText="1"/>
    </xf>
    <xf numFmtId="0" fontId="6" fillId="7" borderId="12" xfId="0" applyFont="1" applyFill="1" applyBorder="1" applyAlignment="1">
      <alignment horizontal="center" vertical="top" wrapText="1"/>
    </xf>
    <xf numFmtId="0" fontId="9" fillId="7" borderId="11"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12" fillId="7" borderId="11"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12" fillId="7" borderId="12" xfId="1" applyFont="1" applyFill="1" applyBorder="1" applyAlignment="1">
      <alignment horizontal="center" vertical="center" wrapText="1"/>
    </xf>
    <xf numFmtId="0" fontId="18" fillId="17" borderId="11" xfId="0" applyFont="1" applyFill="1" applyBorder="1" applyAlignment="1">
      <alignment horizontal="center" vertical="center"/>
    </xf>
    <xf numFmtId="0" fontId="18" fillId="17" borderId="12" xfId="0" applyFont="1" applyFill="1" applyBorder="1" applyAlignment="1">
      <alignment horizontal="center" vertical="center"/>
    </xf>
    <xf numFmtId="0" fontId="12" fillId="7" borderId="11"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8" fillId="17" borderId="11" xfId="2" applyFont="1" applyFill="1" applyBorder="1" applyAlignment="1" applyProtection="1">
      <alignment horizontal="center" vertical="center" wrapText="1"/>
      <protection hidden="1"/>
    </xf>
    <xf numFmtId="0" fontId="18" fillId="17" borderId="12" xfId="2" applyFont="1" applyFill="1" applyBorder="1" applyAlignment="1" applyProtection="1">
      <alignment horizontal="center" vertical="center" wrapText="1"/>
      <protection hidden="1"/>
    </xf>
    <xf numFmtId="0" fontId="12" fillId="7" borderId="13" xfId="0" applyFont="1" applyFill="1" applyBorder="1" applyAlignment="1">
      <alignment horizontal="center" vertical="center" wrapText="1"/>
    </xf>
    <xf numFmtId="0" fontId="18" fillId="17" borderId="13" xfId="0" applyFont="1" applyFill="1" applyBorder="1" applyAlignment="1">
      <alignment horizontal="center" vertical="center"/>
    </xf>
    <xf numFmtId="0" fontId="18" fillId="17" borderId="13" xfId="2" applyFont="1" applyFill="1" applyBorder="1" applyAlignment="1" applyProtection="1">
      <alignment horizontal="center" vertical="center" wrapText="1"/>
      <protection hidden="1"/>
    </xf>
    <xf numFmtId="14" fontId="9" fillId="7" borderId="11" xfId="2" applyNumberFormat="1" applyFont="1" applyFill="1" applyBorder="1" applyAlignment="1" applyProtection="1">
      <alignment horizontal="center" vertical="center" wrapText="1"/>
      <protection hidden="1"/>
    </xf>
    <xf numFmtId="14" fontId="9" fillId="7" borderId="12" xfId="2" applyNumberFormat="1" applyFont="1" applyFill="1" applyBorder="1" applyAlignment="1" applyProtection="1">
      <alignment horizontal="center" vertical="center" wrapText="1"/>
      <protection hidden="1"/>
    </xf>
    <xf numFmtId="14" fontId="9" fillId="7" borderId="11" xfId="2" applyNumberFormat="1" applyFont="1" applyFill="1" applyBorder="1" applyAlignment="1" applyProtection="1">
      <alignment horizontal="center" vertical="top" wrapText="1"/>
      <protection hidden="1"/>
    </xf>
    <xf numFmtId="14" fontId="9" fillId="7" borderId="12" xfId="2" applyNumberFormat="1" applyFont="1" applyFill="1" applyBorder="1" applyAlignment="1" applyProtection="1">
      <alignment horizontal="center" vertical="top" wrapText="1"/>
      <protection hidden="1"/>
    </xf>
    <xf numFmtId="0" fontId="9" fillId="7" borderId="11" xfId="1" applyFont="1" applyFill="1" applyBorder="1" applyAlignment="1">
      <alignment horizontal="center" vertical="center" wrapText="1"/>
    </xf>
    <xf numFmtId="0" fontId="9" fillId="7" borderId="13" xfId="1" applyFont="1" applyFill="1" applyBorder="1" applyAlignment="1">
      <alignment horizontal="center" vertical="center" wrapText="1"/>
    </xf>
    <xf numFmtId="0" fontId="9" fillId="7" borderId="12" xfId="1"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2" xfId="0" applyFont="1" applyFill="1" applyBorder="1" applyAlignment="1">
      <alignment horizontal="center" vertical="center" wrapText="1"/>
    </xf>
    <xf numFmtId="9" fontId="6" fillId="7" borderId="11" xfId="0" applyNumberFormat="1" applyFont="1" applyFill="1" applyBorder="1" applyAlignment="1">
      <alignment horizontal="center" vertical="center" wrapText="1"/>
    </xf>
    <xf numFmtId="9" fontId="6" fillId="7" borderId="12" xfId="0" applyNumberFormat="1"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6" fillId="7" borderId="13" xfId="0" applyFont="1" applyFill="1" applyBorder="1" applyAlignment="1">
      <alignment horizontal="center" vertical="top" wrapText="1"/>
    </xf>
    <xf numFmtId="0" fontId="7" fillId="7" borderId="11" xfId="0" applyFont="1" applyFill="1" applyBorder="1" applyAlignment="1">
      <alignment horizontal="center" vertical="center"/>
    </xf>
    <xf numFmtId="0" fontId="7" fillId="7" borderId="12" xfId="0" applyFont="1" applyFill="1" applyBorder="1" applyAlignment="1">
      <alignment horizontal="center" vertical="center"/>
    </xf>
    <xf numFmtId="0" fontId="7" fillId="7" borderId="13" xfId="0" applyFont="1" applyFill="1" applyBorder="1" applyAlignment="1">
      <alignment horizontal="center" vertical="center"/>
    </xf>
    <xf numFmtId="14" fontId="9" fillId="7" borderId="13" xfId="2" applyNumberFormat="1" applyFont="1" applyFill="1" applyBorder="1" applyAlignment="1" applyProtection="1">
      <alignment horizontal="center" vertical="center" wrapText="1"/>
      <protection hidden="1"/>
    </xf>
    <xf numFmtId="14" fontId="9" fillId="7" borderId="13" xfId="2" applyNumberFormat="1" applyFont="1" applyFill="1" applyBorder="1" applyAlignment="1" applyProtection="1">
      <alignment horizontal="center" vertical="top" wrapText="1"/>
      <protection hidden="1"/>
    </xf>
    <xf numFmtId="0" fontId="0" fillId="18" borderId="16" xfId="0" applyFill="1" applyBorder="1" applyAlignment="1">
      <alignment horizontal="center" vertical="center"/>
    </xf>
    <xf numFmtId="0" fontId="0" fillId="18" borderId="0" xfId="0" applyFill="1" applyAlignment="1">
      <alignment horizontal="center" vertical="center"/>
    </xf>
    <xf numFmtId="0" fontId="0" fillId="18" borderId="17" xfId="0" applyFill="1" applyBorder="1" applyAlignment="1">
      <alignment horizontal="center" vertical="center"/>
    </xf>
    <xf numFmtId="0" fontId="11"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3" fillId="18" borderId="3" xfId="0" applyFont="1" applyFill="1" applyBorder="1" applyAlignment="1">
      <alignment horizontal="center" vertical="center"/>
    </xf>
    <xf numFmtId="0" fontId="11"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8" fillId="10" borderId="1"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6" fillId="7" borderId="1" xfId="0" applyFont="1" applyFill="1" applyBorder="1" applyAlignment="1">
      <alignment horizontal="center" vertical="top" wrapText="1"/>
    </xf>
    <xf numFmtId="0" fontId="7" fillId="0" borderId="1" xfId="0" applyFont="1" applyBorder="1" applyAlignment="1">
      <alignment horizontal="center" vertical="center"/>
    </xf>
    <xf numFmtId="0" fontId="6" fillId="0" borderId="1" xfId="0" applyFont="1" applyBorder="1" applyAlignment="1">
      <alignment horizontal="center" vertical="top" wrapText="1"/>
    </xf>
    <xf numFmtId="0" fontId="7" fillId="7" borderId="1" xfId="0" applyFont="1" applyFill="1" applyBorder="1" applyAlignment="1">
      <alignment horizontal="center" vertical="center"/>
    </xf>
    <xf numFmtId="0" fontId="6" fillId="7" borderId="11" xfId="0" applyFont="1" applyFill="1" applyBorder="1" applyAlignment="1">
      <alignment horizontal="center"/>
    </xf>
    <xf numFmtId="0" fontId="6" fillId="7" borderId="13" xfId="0" applyFont="1" applyFill="1" applyBorder="1" applyAlignment="1">
      <alignment horizontal="center"/>
    </xf>
    <xf numFmtId="0" fontId="6" fillId="7" borderId="12" xfId="0" applyFont="1" applyFill="1" applyBorder="1" applyAlignment="1">
      <alignment horizontal="center"/>
    </xf>
    <xf numFmtId="0" fontId="7"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6" fillId="0" borderId="11" xfId="0" applyFont="1" applyBorder="1" applyAlignment="1">
      <alignment horizontal="center" vertical="top" wrapText="1"/>
    </xf>
    <xf numFmtId="0" fontId="6" fillId="0" borderId="13" xfId="0" applyFont="1" applyBorder="1" applyAlignment="1">
      <alignment horizontal="center" vertical="top" wrapText="1"/>
    </xf>
    <xf numFmtId="0" fontId="6" fillId="0" borderId="12" xfId="0" applyFont="1" applyBorder="1" applyAlignment="1">
      <alignment horizontal="center" vertical="top" wrapText="1"/>
    </xf>
    <xf numFmtId="9" fontId="9" fillId="7" borderId="11" xfId="1" applyNumberFormat="1" applyFont="1" applyFill="1" applyBorder="1" applyAlignment="1">
      <alignment horizontal="center" vertical="center" wrapText="1"/>
    </xf>
    <xf numFmtId="9" fontId="9" fillId="7" borderId="13" xfId="1" applyNumberFormat="1" applyFont="1" applyFill="1" applyBorder="1" applyAlignment="1">
      <alignment horizontal="center" vertical="center" wrapText="1"/>
    </xf>
    <xf numFmtId="9" fontId="9" fillId="7" borderId="12" xfId="1" applyNumberFormat="1" applyFont="1" applyFill="1" applyBorder="1" applyAlignment="1">
      <alignment horizontal="center" vertical="center" wrapText="1"/>
    </xf>
    <xf numFmtId="0" fontId="13" fillId="6" borderId="8" xfId="0" applyFont="1" applyFill="1" applyBorder="1" applyAlignment="1">
      <alignment horizontal="center" wrapText="1"/>
    </xf>
    <xf numFmtId="0" fontId="13" fillId="6" borderId="10" xfId="0" applyFont="1" applyFill="1" applyBorder="1" applyAlignment="1">
      <alignment horizontal="center" wrapText="1"/>
    </xf>
    <xf numFmtId="0" fontId="13" fillId="6" borderId="9" xfId="0" applyFont="1" applyFill="1" applyBorder="1" applyAlignment="1">
      <alignment horizontal="center" wrapText="1"/>
    </xf>
    <xf numFmtId="0" fontId="17" fillId="15" borderId="3" xfId="0" applyFont="1" applyFill="1" applyBorder="1" applyAlignment="1">
      <alignment horizontal="center" wrapText="1"/>
    </xf>
    <xf numFmtId="0" fontId="0" fillId="7" borderId="3" xfId="0" applyFill="1" applyBorder="1" applyAlignment="1">
      <alignment horizontal="center" vertical="center" wrapText="1"/>
    </xf>
    <xf numFmtId="0" fontId="13" fillId="16" borderId="3" xfId="0" applyFont="1" applyFill="1" applyBorder="1" applyAlignment="1">
      <alignment horizontal="center" vertical="center"/>
    </xf>
    <xf numFmtId="0" fontId="13" fillId="16" borderId="3" xfId="0" applyFont="1" applyFill="1" applyBorder="1" applyAlignment="1">
      <alignment horizontal="center" vertical="center" wrapText="1"/>
    </xf>
    <xf numFmtId="0" fontId="0" fillId="11" borderId="3" xfId="0" applyFill="1" applyBorder="1" applyAlignment="1">
      <alignment horizontal="center"/>
    </xf>
    <xf numFmtId="0" fontId="14" fillId="8" borderId="3" xfId="0" applyFont="1" applyFill="1" applyBorder="1" applyAlignment="1">
      <alignment horizontal="center" vertical="center" wrapText="1"/>
    </xf>
    <xf numFmtId="0" fontId="13" fillId="15" borderId="3" xfId="0" applyFont="1" applyFill="1" applyBorder="1" applyAlignment="1">
      <alignment horizontal="center" wrapText="1"/>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13" borderId="8" xfId="0" applyFill="1" applyBorder="1" applyAlignment="1">
      <alignment horizontal="center" vertical="center"/>
    </xf>
    <xf numFmtId="0" fontId="0" fillId="13" borderId="9" xfId="0" applyFill="1" applyBorder="1" applyAlignment="1">
      <alignment horizontal="center" vertical="center"/>
    </xf>
    <xf numFmtId="0" fontId="0" fillId="7" borderId="6" xfId="0" applyFill="1" applyBorder="1" applyAlignment="1">
      <alignment horizontal="left" wrapText="1" indent="1"/>
    </xf>
    <xf numFmtId="0" fontId="0" fillId="7" borderId="7" xfId="0" applyFill="1" applyBorder="1" applyAlignment="1">
      <alignment horizontal="left" wrapText="1" indent="1"/>
    </xf>
    <xf numFmtId="0" fontId="13" fillId="16" borderId="6" xfId="0" applyFont="1" applyFill="1" applyBorder="1" applyAlignment="1">
      <alignment horizontal="center" vertical="center" wrapText="1"/>
    </xf>
    <xf numFmtId="0" fontId="13" fillId="16"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13" fillId="16" borderId="6" xfId="0" applyFont="1" applyFill="1" applyBorder="1" applyAlignment="1">
      <alignment horizontal="center" vertical="center"/>
    </xf>
    <xf numFmtId="0" fontId="13" fillId="16" borderId="7" xfId="0" applyFont="1" applyFill="1" applyBorder="1" applyAlignment="1">
      <alignment horizontal="center" vertical="center"/>
    </xf>
    <xf numFmtId="0" fontId="16" fillId="7" borderId="3"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3" xfId="0" applyFont="1" applyFill="1" applyBorder="1" applyAlignment="1">
      <alignment horizontal="center" wrapText="1"/>
    </xf>
    <xf numFmtId="0" fontId="5" fillId="3" borderId="0" xfId="0" applyFont="1" applyFill="1" applyAlignment="1">
      <alignment horizontal="center"/>
    </xf>
    <xf numFmtId="0" fontId="3" fillId="3" borderId="0" xfId="0" applyFont="1" applyFill="1" applyAlignment="1">
      <alignment horizontal="center"/>
    </xf>
    <xf numFmtId="0" fontId="3" fillId="0" borderId="0" xfId="0" applyFont="1" applyAlignment="1">
      <alignment horizontal="center" wrapText="1"/>
    </xf>
    <xf numFmtId="0" fontId="0" fillId="7" borderId="13" xfId="0" applyFont="1" applyFill="1" applyBorder="1" applyAlignment="1">
      <alignment horizontal="center" vertical="center"/>
    </xf>
    <xf numFmtId="0" fontId="0" fillId="7" borderId="12" xfId="0" applyFont="1" applyFill="1" applyBorder="1" applyAlignment="1">
      <alignment horizontal="center" vertical="center"/>
    </xf>
    <xf numFmtId="0" fontId="6" fillId="7" borderId="1" xfId="0" applyFont="1" applyFill="1" applyBorder="1" applyAlignment="1">
      <alignment wrapText="1"/>
    </xf>
    <xf numFmtId="0" fontId="0" fillId="7" borderId="1" xfId="0" applyFont="1" applyFill="1" applyBorder="1" applyAlignment="1">
      <alignment vertical="center" wrapText="1"/>
    </xf>
  </cellXfs>
  <cellStyles count="5">
    <cellStyle name="Normal" xfId="0" builtinId="0"/>
    <cellStyle name="Normal 2" xfId="1"/>
    <cellStyle name="Normal 3" xfId="3"/>
    <cellStyle name="Normal_Matriz de Riesgos Servidores-v2" xfId="2"/>
    <cellStyle name="Percent 2" xfId="4"/>
  </cellStyles>
  <dxfs count="210">
    <dxf>
      <font>
        <color theme="1"/>
      </font>
      <fill>
        <patternFill>
          <bgColor theme="4" tint="0.59996337778862885"/>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1"/>
      </font>
      <fill>
        <patternFill>
          <bgColor theme="4" tint="0.59996337778862885"/>
        </patternFill>
      </fill>
    </dxf>
    <dxf>
      <font>
        <color auto="1"/>
      </font>
      <fill>
        <patternFill>
          <bgColor rgb="FFFFFF00"/>
        </patternFill>
      </fill>
    </dxf>
    <dxf>
      <font>
        <color auto="1"/>
      </font>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ont>
        <color theme="1"/>
      </font>
      <fill>
        <patternFill>
          <bgColor theme="4" tint="0.59996337778862885"/>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1"/>
      </font>
      <fill>
        <patternFill>
          <bgColor theme="4" tint="0.59996337778862885"/>
        </patternFill>
      </fill>
    </dxf>
    <dxf>
      <font>
        <color auto="1"/>
      </font>
      <fill>
        <patternFill>
          <bgColor rgb="FFFFFF00"/>
        </patternFill>
      </fill>
    </dxf>
    <dxf>
      <font>
        <color auto="1"/>
      </font>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theme="1"/>
      </font>
      <fill>
        <patternFill>
          <bgColor theme="4" tint="0.59996337778862885"/>
        </patternFill>
      </fill>
    </dxf>
    <dxf>
      <font>
        <color auto="1"/>
      </font>
      <fill>
        <patternFill>
          <bgColor rgb="FFFFFF00"/>
        </patternFill>
      </fill>
    </dxf>
    <dxf>
      <font>
        <color auto="1"/>
      </font>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s>
  <tableStyles count="0" defaultTableStyle="TableStyleMedium2" defaultPivotStyle="PivotStyleLight16"/>
  <colors>
    <mruColors>
      <color rgb="FFFFFF00"/>
      <color rgb="FFFFFF99"/>
      <color rgb="FF33B8FB"/>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112057</xdr:colOff>
      <xdr:row>0</xdr:row>
      <xdr:rowOff>0</xdr:rowOff>
    </xdr:from>
    <xdr:to>
      <xdr:col>2</xdr:col>
      <xdr:colOff>1367116</xdr:colOff>
      <xdr:row>7</xdr:row>
      <xdr:rowOff>806824</xdr:rowOff>
    </xdr:to>
    <xdr:pic>
      <xdr:nvPicPr>
        <xdr:cNvPr id="3" name="Imagen 2" descr="Inicio - Sociedad Tequendama Sociedad Tequendama">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410" y="0"/>
          <a:ext cx="1255059" cy="1255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ato\Downloads\Matr&#237;z%20de%20Riesgos%20Anticorrupci&#243;n%20V2%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ANTICORRUPCIÓN"/>
      <sheetName val="EVALUACIÓN DEL RIESGO"/>
      <sheetName val="EVALUACIÓN DEL CONTROL"/>
      <sheetName val="TABLA DE PROBABILIDADES"/>
    </sheetNames>
    <sheetDataSet>
      <sheetData sheetId="0">
        <row r="3">
          <cell r="AA3">
            <v>1</v>
          </cell>
          <cell r="AB3" t="str">
            <v>RARA VEZ</v>
          </cell>
          <cell r="AC3">
            <v>5</v>
          </cell>
          <cell r="AD3" t="str">
            <v>MODERADO</v>
          </cell>
        </row>
        <row r="4">
          <cell r="AA4">
            <v>2</v>
          </cell>
          <cell r="AB4" t="str">
            <v>IMPROBABLE</v>
          </cell>
          <cell r="AC4">
            <v>10</v>
          </cell>
          <cell r="AD4" t="str">
            <v>MAYOR</v>
          </cell>
        </row>
        <row r="5">
          <cell r="AA5">
            <v>3</v>
          </cell>
          <cell r="AB5" t="str">
            <v>POSIBLE</v>
          </cell>
          <cell r="AC5">
            <v>20</v>
          </cell>
          <cell r="AD5" t="str">
            <v>CATASTRÓFICO</v>
          </cell>
        </row>
        <row r="6">
          <cell r="AA6">
            <v>4</v>
          </cell>
          <cell r="AB6" t="str">
            <v>ES PROBABLE</v>
          </cell>
        </row>
        <row r="7">
          <cell r="AA7">
            <v>5</v>
          </cell>
          <cell r="AB7" t="str">
            <v>ES MUY SEGURO</v>
          </cell>
        </row>
        <row r="8">
          <cell r="C8" t="str">
            <v>Metas ajustadas a intereses particulares</v>
          </cell>
          <cell r="D8" t="str">
            <v>Ocultamiento de errores
Intereses Particulares
Peculado
Cohecho</v>
          </cell>
          <cell r="E8" t="str">
            <v>Imagen institucional afectada
Sanciones por parte de entes de control
Detrimento patrimonial</v>
          </cell>
          <cell r="F8">
            <v>1</v>
          </cell>
          <cell r="G8" t="str">
            <v>RARA VEZ</v>
          </cell>
        </row>
        <row r="9">
          <cell r="C9" t="str">
            <v>Emitir documentos de instrucción o documentos que no contenga información veridica respecto de la Sociedad.</v>
          </cell>
          <cell r="D9" t="str">
            <v>Ocultamiento de errores
Intereses Particulares
Peculado
Cohecho</v>
          </cell>
          <cell r="E9" t="str">
            <v>Imagen institucional afectada
Sanciones por parte de entes de control</v>
          </cell>
          <cell r="F9">
            <v>1</v>
          </cell>
          <cell r="G9" t="str">
            <v>RARA VEZ</v>
          </cell>
        </row>
        <row r="10">
          <cell r="C10" t="str">
            <v>Filtrar información confidencial en materia competitiva, en beneficio propio o de un tercero</v>
          </cell>
          <cell r="D10" t="str">
            <v>Intereses particulares
Conductas dolosas</v>
          </cell>
          <cell r="E10" t="str">
            <v>Imagen institucional afectada
Detrimento patrimonial</v>
          </cell>
          <cell r="F10">
            <v>4</v>
          </cell>
          <cell r="G10" t="str">
            <v>ES PROBABLE</v>
          </cell>
        </row>
        <row r="11">
          <cell r="C11" t="str">
            <v>Otorgar fraudulentamente privilegios a personas que no se encuentren acreditadas para el uso de herramientas y acceso a información confidencial o reservado</v>
          </cell>
          <cell r="D11" t="str">
            <v>Intereses particulares
Conductas dolosas</v>
          </cell>
          <cell r="E11" t="str">
            <v>Posibles suplantaciones
Investigaciones penales, fiscales o disciplinarias.
Imagen institucional afectada 
Detrimento patrimonial</v>
          </cell>
          <cell r="F11">
            <v>1</v>
          </cell>
          <cell r="G11" t="str">
            <v>RARA VEZ</v>
          </cell>
        </row>
        <row r="12">
          <cell r="C12" t="str">
            <v>Manipulación de los resultados del seguimiento y evaluación de planes, programas o proyectos</v>
          </cell>
          <cell r="D12" t="str">
            <v xml:space="preserve">Ocultamiento de errores
Gestion inadecuada de planes, programas y proyectos
</v>
          </cell>
          <cell r="E12" t="str">
            <v>Imagen institucional afectada
Sanciones
Incumplimiento</v>
          </cell>
          <cell r="F12">
            <v>1</v>
          </cell>
          <cell r="G12" t="str">
            <v>RARA VEZ</v>
          </cell>
        </row>
        <row r="13">
          <cell r="C13" t="str">
            <v>Beneficiar a un tercero otorgando privilegios de contratación y compras</v>
          </cell>
          <cell r="D13" t="str">
            <v>Intereses Particulares
Peculado
Cohecho</v>
          </cell>
          <cell r="E13" t="str">
            <v>Sanciones disciplinarias
Hallazgos por parte de Entes de Control</v>
          </cell>
          <cell r="F13">
            <v>1</v>
          </cell>
          <cell r="G13" t="str">
            <v>RARA VEZ</v>
          </cell>
        </row>
        <row r="14">
          <cell r="C14" t="str">
            <v>Recibir dádivas por parte de un tercero para generar la aprobación requisitos para contratación y compras</v>
          </cell>
          <cell r="D14" t="str">
            <v>Intereses particulares
Conductas dolosas
Cohecho</v>
          </cell>
          <cell r="E14" t="str">
            <v>Uso de documentos con propósitos de fraude ante la entidad que lo requiera
Favorecimiento en la contratación, evaluación o reevaluación de los proveedores</v>
          </cell>
          <cell r="F14">
            <v>1</v>
          </cell>
          <cell r="G14" t="str">
            <v>RARA VEZ</v>
          </cell>
        </row>
        <row r="15">
          <cell r="C15" t="str">
            <v>Uso inadecuado de los recursos de caja menor</v>
          </cell>
          <cell r="D15" t="str">
            <v>Intereses particulares
Conductas dolosas</v>
          </cell>
          <cell r="E15" t="str">
            <v>Perdida de recursos de la Entidad
Detrimento patrimonial</v>
          </cell>
          <cell r="F15">
            <v>4</v>
          </cell>
          <cell r="G15" t="str">
            <v>ES PROBABLE</v>
          </cell>
        </row>
        <row r="16">
          <cell r="C16" t="str">
            <v>No ingresar los recursos por la venta de servicios</v>
          </cell>
          <cell r="D16" t="str">
            <v>Cohecho
Intereses particulares</v>
          </cell>
          <cell r="E16" t="str">
            <v>Perdida de recursos de la Entidad
Detrimento patrimonial</v>
          </cell>
          <cell r="F16">
            <v>1</v>
          </cell>
          <cell r="G16" t="str">
            <v>RARA VEZ</v>
          </cell>
        </row>
        <row r="17">
          <cell r="C17" t="str">
            <v>Extracción ilícita de elementos de propiedad de la Entidad y/o personales.</v>
          </cell>
          <cell r="D17" t="str">
            <v>Intereses personales
Conductas dolosas</v>
          </cell>
          <cell r="E17" t="str">
            <v xml:space="preserve">Detrimento patrimonial de la Entidad o del propietario del bien
Investigaciones
Demandas
Imagen institucional afectada
Reproceso de actividades  
Pérdida de información </v>
          </cell>
          <cell r="F17">
            <v>4</v>
          </cell>
          <cell r="G17" t="str">
            <v>ES PROBABLE</v>
          </cell>
        </row>
        <row r="18">
          <cell r="C18" t="str">
            <v>Manejo inadecuado de la vigencia de la documentación del Sistema Integral de Gestión con el fin de desvirtuar posibles hechos de corrupción.</v>
          </cell>
          <cell r="D18" t="str">
            <v>Ocultamiento de errores
Favorecimiento a terceros
Conductas dolosas</v>
          </cell>
          <cell r="E18" t="str">
            <v>Sanciones disciplinarias
Hallazgos por parte de Entes de Control</v>
          </cell>
          <cell r="F18">
            <v>1</v>
          </cell>
          <cell r="G18" t="str">
            <v>RARA VEZ</v>
          </cell>
        </row>
        <row r="19">
          <cell r="C19" t="str">
            <v>Infiltrar elementos prohibidos en beneficio propio o de terceros</v>
          </cell>
          <cell r="D19" t="str">
            <v>Inadecuada verificación de maletas, mercancia u otros medios
Intereses personales</v>
          </cell>
          <cell r="E19" t="str">
            <v>Implicaciones judiciales y disciplinarias
Imagen institucional afectada
Situación de seguridad violada</v>
          </cell>
          <cell r="F19">
            <v>1</v>
          </cell>
          <cell r="G19" t="str">
            <v>RARA VEZ</v>
          </cell>
        </row>
        <row r="20">
          <cell r="C20" t="str">
            <v>Extracción o alteración o eliminacion de documentos de la Entidad sin la debida autorización</v>
          </cell>
          <cell r="D20" t="str">
            <v>Favorecimiento a terceros
Ocultamiento de evidencias
Conductas dolosas</v>
          </cell>
          <cell r="E20" t="str">
            <v>Pérdida de información de la compañía 
Sanciones</v>
          </cell>
          <cell r="F20">
            <v>1</v>
          </cell>
          <cell r="G20" t="str">
            <v>RARA VEZ</v>
          </cell>
        </row>
        <row r="21">
          <cell r="C21" t="str">
            <v>Omisión  de las formalidades legales en las diferentes etapas contractuales derivadas de la prestación del servicio</v>
          </cell>
          <cell r="D21" t="str">
            <v>Intereses particulares
Recepción de bienes y/o servicios no ejecutados
Vulneración del principio de transparencia
Cohecho</v>
          </cell>
          <cell r="E21" t="str">
            <v xml:space="preserve">Demandas
Insatisfacción de las necesidades del cliente
Responsabilidades legales y económicas de la Entidad
Incumplimiento de metas y objetivos institucionales 
Imagen institucional afectada </v>
          </cell>
          <cell r="F21">
            <v>1</v>
          </cell>
          <cell r="G21" t="str">
            <v>RARA VEZ</v>
          </cell>
        </row>
        <row r="22">
          <cell r="C22" t="str">
            <v xml:space="preserve">Interpretaciones parcializadas en favor de intereses particulares en los procesos disciplinarios o de convivencia </v>
          </cell>
          <cell r="D22" t="str">
            <v>Intereses particulares
Cohecho</v>
          </cell>
          <cell r="E22" t="str">
            <v>Implicaciones judiciales y disciplinarias</v>
          </cell>
          <cell r="F22">
            <v>1</v>
          </cell>
          <cell r="G22" t="str">
            <v>RARA VEZ</v>
          </cell>
        </row>
        <row r="23">
          <cell r="C23" t="str">
            <v>Incumplimiento de la legislación y la normatividad aplicable a los procesos de la Entidad en favor propio o de un tercero</v>
          </cell>
          <cell r="D23" t="str">
            <v>Intereses particulares
Conductas dolosas
Cohecho</v>
          </cell>
          <cell r="E23" t="str">
            <v>Implicaciones judiciales y disciplinarias
Afectación de la imagen institucional
Sanciones
Interrupción de las actividades comerciales</v>
          </cell>
          <cell r="F23">
            <v>1</v>
          </cell>
          <cell r="G23" t="str">
            <v>RARA VEZ</v>
          </cell>
        </row>
        <row r="24">
          <cell r="C24" t="str">
            <v>No denunciar o reportar acciones que vayan en contra de las póliticas de la Entidad</v>
          </cell>
          <cell r="D24" t="str">
            <v>Intereses particulares
Conductas dolosas
Influencia de un tercero</v>
          </cell>
          <cell r="E24" t="str">
            <v>Implicaciones judiciales y disciplinarias</v>
          </cell>
          <cell r="F24">
            <v>1</v>
          </cell>
          <cell r="G24" t="str">
            <v>RARA VEZ</v>
          </cell>
        </row>
        <row r="25">
          <cell r="C25">
            <v>0</v>
          </cell>
          <cell r="D25">
            <v>0</v>
          </cell>
          <cell r="E25">
            <v>0</v>
          </cell>
          <cell r="F25">
            <v>0</v>
          </cell>
          <cell r="G25">
            <v>0</v>
          </cell>
        </row>
        <row r="26">
          <cell r="C26">
            <v>0</v>
          </cell>
          <cell r="D26">
            <v>0</v>
          </cell>
          <cell r="E26">
            <v>0</v>
          </cell>
          <cell r="F26">
            <v>0</v>
          </cell>
          <cell r="G26">
            <v>0</v>
          </cell>
        </row>
      </sheetData>
      <sheetData sheetId="1"/>
      <sheetData sheetId="2"/>
      <sheetData sheetId="3"/>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Inte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YP60"/>
  <sheetViews>
    <sheetView showGridLines="0" tabSelected="1" zoomScale="85" zoomScaleNormal="85" workbookViewId="0">
      <pane xSplit="2" ySplit="8" topLeftCell="AA9" activePane="bottomRight" state="frozen"/>
      <selection pane="topRight" activeCell="C1" sqref="C1"/>
      <selection pane="bottomLeft" activeCell="A9" sqref="A9"/>
      <selection pane="bottomRight" activeCell="AB54" sqref="AB54"/>
    </sheetView>
  </sheetViews>
  <sheetFormatPr baseColWidth="10" defaultColWidth="0" defaultRowHeight="15" x14ac:dyDescent="0.25"/>
  <cols>
    <col min="1" max="1" width="1.59765625" style="15" customWidth="1"/>
    <col min="2" max="2" width="2.19921875" style="15" customWidth="1"/>
    <col min="3" max="3" width="19.5" style="15" bestFit="1" customWidth="1"/>
    <col min="4" max="4" width="32.19921875" style="16" bestFit="1" customWidth="1"/>
    <col min="5" max="5" width="56" style="17" customWidth="1"/>
    <col min="6" max="6" width="33.59765625" style="18" bestFit="1" customWidth="1"/>
    <col min="7" max="7" width="6" style="19" customWidth="1"/>
    <col min="8" max="8" width="89" style="18" bestFit="1" customWidth="1"/>
    <col min="9" max="9" width="82.8984375" style="18" bestFit="1" customWidth="1"/>
    <col min="10" max="10" width="16.3984375" style="19" bestFit="1" customWidth="1"/>
    <col min="11" max="11" width="13.3984375" style="19" bestFit="1" customWidth="1"/>
    <col min="12" max="12" width="13.09765625" style="19" bestFit="1" customWidth="1"/>
    <col min="13" max="13" width="13.3984375" style="19" bestFit="1" customWidth="1"/>
    <col min="14" max="14" width="19.8984375" style="19" hidden="1" customWidth="1"/>
    <col min="15" max="15" width="31.19921875" style="18" customWidth="1"/>
    <col min="16" max="16" width="13.8984375" style="20" bestFit="1" customWidth="1"/>
    <col min="17" max="17" width="13.3984375" style="20" bestFit="1" customWidth="1"/>
    <col min="18" max="18" width="13.09765625" style="20" bestFit="1" customWidth="1"/>
    <col min="19" max="19" width="13.3984375" style="20" bestFit="1" customWidth="1"/>
    <col min="20" max="20" width="0.19921875" style="20" hidden="1" customWidth="1"/>
    <col min="21" max="21" width="30.69921875" style="19" bestFit="1" customWidth="1"/>
    <col min="22" max="22" width="16.59765625" style="21" bestFit="1" customWidth="1"/>
    <col min="23" max="23" width="14.69921875" style="21" bestFit="1" customWidth="1"/>
    <col min="24" max="24" width="29.69921875" style="21" bestFit="1" customWidth="1"/>
    <col min="25" max="25" width="39.69921875" style="18" bestFit="1" customWidth="1"/>
    <col min="26" max="26" width="114.69921875" style="18" bestFit="1" customWidth="1"/>
    <col min="27" max="27" width="37" style="18" bestFit="1" customWidth="1"/>
    <col min="28" max="28" width="30.3984375" style="18" bestFit="1" customWidth="1"/>
    <col min="29" max="29" width="27.59765625" style="18" bestFit="1" customWidth="1"/>
    <col min="30" max="30" width="41.3984375" style="18" bestFit="1" customWidth="1"/>
    <col min="31" max="31" width="7.3984375" style="18" bestFit="1" customWidth="1"/>
    <col min="32" max="32" width="11.3984375" style="15" customWidth="1"/>
    <col min="33" max="666" width="11.3984375" style="15" hidden="1" customWidth="1"/>
    <col min="667" max="16384" width="11.19921875" style="15" hidden="1"/>
  </cols>
  <sheetData>
    <row r="1" spans="3:39" ht="16.2" hidden="1" thickTop="1" thickBot="1" x14ac:dyDescent="0.3">
      <c r="C1" s="119" t="s">
        <v>262</v>
      </c>
      <c r="D1" s="124" t="s">
        <v>403</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t="s">
        <v>405</v>
      </c>
    </row>
    <row r="2" spans="3:39" ht="16.2" hidden="1" thickTop="1" thickBot="1" x14ac:dyDescent="0.3">
      <c r="C2" s="120"/>
      <c r="D2" s="124" t="s">
        <v>398</v>
      </c>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row>
    <row r="3" spans="3:39" ht="16.2" hidden="1" thickTop="1" thickBot="1" x14ac:dyDescent="0.3">
      <c r="C3" s="120"/>
      <c r="D3" s="124" t="s">
        <v>404</v>
      </c>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c r="AL3" t="s">
        <v>312</v>
      </c>
      <c r="AM3" t="s">
        <v>22</v>
      </c>
    </row>
    <row r="4" spans="3:39" ht="16.2" hidden="1" thickTop="1" thickBot="1" x14ac:dyDescent="0.3">
      <c r="C4" s="120"/>
      <c r="D4" s="124" t="s">
        <v>399</v>
      </c>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68" t="s">
        <v>406</v>
      </c>
      <c r="AL4" t="s">
        <v>305</v>
      </c>
      <c r="AM4" t="s">
        <v>23</v>
      </c>
    </row>
    <row r="5" spans="3:39" ht="18" hidden="1" thickTop="1" x14ac:dyDescent="0.25">
      <c r="C5" s="121"/>
      <c r="D5" s="125" t="s">
        <v>46</v>
      </c>
      <c r="E5" s="125"/>
      <c r="F5" s="125"/>
      <c r="G5" s="125"/>
      <c r="H5" s="125"/>
      <c r="I5" s="125"/>
      <c r="J5" s="126" t="s">
        <v>47</v>
      </c>
      <c r="K5" s="126"/>
      <c r="L5" s="126"/>
      <c r="M5" s="126"/>
      <c r="N5" s="126"/>
      <c r="O5" s="126"/>
      <c r="P5" s="126"/>
      <c r="Q5" s="126"/>
      <c r="R5" s="126"/>
      <c r="S5" s="126"/>
      <c r="T5" s="126"/>
      <c r="U5" s="126"/>
      <c r="V5" s="127" t="s">
        <v>154</v>
      </c>
      <c r="W5" s="127"/>
      <c r="X5" s="127"/>
      <c r="Y5" s="127"/>
      <c r="Z5" s="127"/>
      <c r="AA5" s="127"/>
      <c r="AB5" s="127"/>
      <c r="AC5" s="127"/>
      <c r="AD5" s="127"/>
      <c r="AE5" s="127"/>
      <c r="AL5" t="s">
        <v>302</v>
      </c>
      <c r="AM5" t="s">
        <v>3</v>
      </c>
    </row>
    <row r="6" spans="3:39" x14ac:dyDescent="0.25">
      <c r="C6" s="122" t="s">
        <v>422</v>
      </c>
      <c r="D6" s="122" t="s">
        <v>423</v>
      </c>
      <c r="E6" s="122" t="s">
        <v>38</v>
      </c>
      <c r="F6" s="122" t="s">
        <v>67</v>
      </c>
      <c r="G6" s="125" t="s">
        <v>2</v>
      </c>
      <c r="H6" s="125" t="s">
        <v>39</v>
      </c>
      <c r="I6" s="122" t="s">
        <v>9</v>
      </c>
      <c r="J6" s="123" t="s">
        <v>40</v>
      </c>
      <c r="K6" s="123"/>
      <c r="L6" s="123"/>
      <c r="M6" s="123"/>
      <c r="N6" s="123"/>
      <c r="O6" s="123" t="s">
        <v>96</v>
      </c>
      <c r="P6" s="123"/>
      <c r="Q6" s="123"/>
      <c r="R6" s="123"/>
      <c r="S6" s="123"/>
      <c r="T6" s="123"/>
      <c r="U6" s="123"/>
      <c r="V6" s="127"/>
      <c r="W6" s="127"/>
      <c r="X6" s="127"/>
      <c r="Y6" s="127"/>
      <c r="Z6" s="127"/>
      <c r="AA6" s="127"/>
      <c r="AB6" s="127"/>
      <c r="AC6" s="127"/>
      <c r="AD6" s="127"/>
      <c r="AE6" s="127"/>
      <c r="AL6" t="s">
        <v>299</v>
      </c>
    </row>
    <row r="7" spans="3:39" x14ac:dyDescent="0.25">
      <c r="C7" s="122"/>
      <c r="D7" s="122"/>
      <c r="E7" s="122"/>
      <c r="F7" s="122"/>
      <c r="G7" s="125"/>
      <c r="H7" s="125"/>
      <c r="I7" s="122"/>
      <c r="J7" s="123" t="s">
        <v>41</v>
      </c>
      <c r="K7" s="123"/>
      <c r="L7" s="123"/>
      <c r="M7" s="123"/>
      <c r="N7" s="123"/>
      <c r="O7" s="128" t="s">
        <v>44</v>
      </c>
      <c r="P7" s="123" t="s">
        <v>42</v>
      </c>
      <c r="Q7" s="123"/>
      <c r="R7" s="123"/>
      <c r="S7" s="123"/>
      <c r="T7" s="123"/>
      <c r="U7" s="123"/>
      <c r="V7" s="127" t="s">
        <v>43</v>
      </c>
      <c r="W7" s="127"/>
      <c r="X7" s="127"/>
      <c r="Y7" s="127"/>
      <c r="Z7" s="127"/>
      <c r="AA7" s="127"/>
      <c r="AB7" s="127"/>
      <c r="AC7" s="127"/>
      <c r="AD7" s="127"/>
      <c r="AE7" s="127"/>
      <c r="AL7" t="s">
        <v>313</v>
      </c>
    </row>
    <row r="8" spans="3:39" ht="75" x14ac:dyDescent="0.25">
      <c r="C8" s="122"/>
      <c r="D8" s="122"/>
      <c r="E8" s="122"/>
      <c r="F8" s="122"/>
      <c r="G8" s="125"/>
      <c r="H8" s="125"/>
      <c r="I8" s="122"/>
      <c r="J8" s="53" t="s">
        <v>10</v>
      </c>
      <c r="K8" s="53" t="s">
        <v>400</v>
      </c>
      <c r="L8" s="24" t="s">
        <v>11</v>
      </c>
      <c r="M8" s="24" t="s">
        <v>400</v>
      </c>
      <c r="N8" s="24" t="s">
        <v>402</v>
      </c>
      <c r="O8" s="129"/>
      <c r="P8" s="24" t="s">
        <v>10</v>
      </c>
      <c r="Q8" s="53" t="s">
        <v>400</v>
      </c>
      <c r="R8" s="24" t="s">
        <v>11</v>
      </c>
      <c r="S8" s="24" t="s">
        <v>400</v>
      </c>
      <c r="T8" s="24" t="s">
        <v>402</v>
      </c>
      <c r="U8" s="24" t="s">
        <v>44</v>
      </c>
      <c r="V8" s="27" t="s">
        <v>64</v>
      </c>
      <c r="W8" s="27" t="s">
        <v>65</v>
      </c>
      <c r="X8" s="27" t="s">
        <v>320</v>
      </c>
      <c r="Y8" s="28" t="s">
        <v>319</v>
      </c>
      <c r="Z8" s="28" t="s">
        <v>317</v>
      </c>
      <c r="AA8" s="28" t="s">
        <v>316</v>
      </c>
      <c r="AB8" s="28" t="s">
        <v>78</v>
      </c>
      <c r="AC8" s="28" t="s">
        <v>318</v>
      </c>
      <c r="AD8" s="28" t="s">
        <v>45</v>
      </c>
      <c r="AE8" s="28" t="s">
        <v>158</v>
      </c>
    </row>
    <row r="9" spans="3:39" ht="69" customHeight="1" x14ac:dyDescent="0.25">
      <c r="C9" s="110" t="s">
        <v>321</v>
      </c>
      <c r="D9" s="83" t="s">
        <v>420</v>
      </c>
      <c r="E9" s="80" t="s">
        <v>373</v>
      </c>
      <c r="F9" s="26" t="s">
        <v>164</v>
      </c>
      <c r="G9" s="25" t="s">
        <v>153</v>
      </c>
      <c r="H9" s="26" t="s">
        <v>155</v>
      </c>
      <c r="I9" s="26" t="s">
        <v>156</v>
      </c>
      <c r="J9" s="54" t="s">
        <v>305</v>
      </c>
      <c r="K9" s="29">
        <f>IF(J9=$AL$3,5,(IF(J9=$AL$4,4,IF(J9=$AL$5,3,(IF(J9=$AL$6,2,1))))))</f>
        <v>4</v>
      </c>
      <c r="L9" s="55" t="s">
        <v>3</v>
      </c>
      <c r="M9" s="29">
        <f>IF(L9=$AM$3,3,(IF(L9=$AM$4,2,1)))</f>
        <v>1</v>
      </c>
      <c r="N9" s="29" t="str">
        <f>CONCATENATE(K9,M9)</f>
        <v>41</v>
      </c>
      <c r="O9" s="67" t="str">
        <f>VLOOKUP(N9,'Tabla de Valoracion'!$I$11:$K$25,3,FALSE)</f>
        <v>ZONA DE RIESGO ALTA</v>
      </c>
      <c r="P9" s="54" t="s">
        <v>299</v>
      </c>
      <c r="Q9" s="29">
        <f>IF(P9=$AL$3,5,(IF(P9=$AL$4,4,IF(P9=$AL$5,3,(IF(P9=$AL$6,2,1))))))</f>
        <v>2</v>
      </c>
      <c r="R9" s="55" t="s">
        <v>3</v>
      </c>
      <c r="S9" s="29">
        <f>IF(R9=$AM$3,3,(IF(R9=$AM$4,2,1)))</f>
        <v>1</v>
      </c>
      <c r="T9" s="29" t="str">
        <f>CONCATENATE(Q9,S9)</f>
        <v>21</v>
      </c>
      <c r="U9" s="67" t="str">
        <f>VLOOKUP(T9,'Tabla de Valoracion'!$I$11:$K$25,3,FALSE)</f>
        <v>ZONA DE RIESGO BAJA</v>
      </c>
      <c r="V9" s="32">
        <v>44562</v>
      </c>
      <c r="W9" s="32">
        <v>44926</v>
      </c>
      <c r="X9" s="59" t="s">
        <v>326</v>
      </c>
      <c r="Y9" s="57" t="s">
        <v>160</v>
      </c>
      <c r="Z9" s="57" t="s">
        <v>323</v>
      </c>
      <c r="AA9" s="57" t="s">
        <v>407</v>
      </c>
      <c r="AB9" s="57" t="s">
        <v>329</v>
      </c>
      <c r="AC9" s="57" t="s">
        <v>336</v>
      </c>
      <c r="AD9" s="57" t="s">
        <v>161</v>
      </c>
      <c r="AE9" s="30">
        <v>1</v>
      </c>
    </row>
    <row r="10" spans="3:39" ht="45" x14ac:dyDescent="0.25">
      <c r="C10" s="111"/>
      <c r="D10" s="84"/>
      <c r="E10" s="81"/>
      <c r="F10" s="26" t="s">
        <v>163</v>
      </c>
      <c r="G10" s="25" t="s">
        <v>143</v>
      </c>
      <c r="H10" s="26" t="s">
        <v>159</v>
      </c>
      <c r="I10" s="26" t="s">
        <v>157</v>
      </c>
      <c r="J10" s="54" t="s">
        <v>302</v>
      </c>
      <c r="K10" s="29">
        <f>IF(J10=$AL$3,5,(IF(J10=$AL$4,4,IF(J10=$AL$5,3,(IF(J10=$AL$6,2,1))))))</f>
        <v>3</v>
      </c>
      <c r="L10" s="55" t="s">
        <v>23</v>
      </c>
      <c r="M10" s="29">
        <f t="shared" ref="M10:M48" si="0">IF(L10=$AM$3,3,(IF(L10=$AM$4,2,1)))</f>
        <v>2</v>
      </c>
      <c r="N10" s="29" t="str">
        <f>CONCATENATE(K10,M10)</f>
        <v>32</v>
      </c>
      <c r="O10" s="67" t="str">
        <f>VLOOKUP(N10,'Tabla de Valoracion'!$I$11:$K$25,3,FALSE)</f>
        <v>ZONA DE RIESGO ALTA</v>
      </c>
      <c r="P10" s="54" t="s">
        <v>299</v>
      </c>
      <c r="Q10" s="29">
        <f>IF(P10=$AL$3,5,(IF(P10=$AL$4,4,IF(P10=$AL$5,3,(IF(P10=$AL$6,2,1))))))</f>
        <v>2</v>
      </c>
      <c r="R10" s="55" t="s">
        <v>23</v>
      </c>
      <c r="S10" s="29">
        <f t="shared" ref="S10:S48" si="1">IF(R10=$AM$3,3,(IF(R10=$AM$4,2,1)))</f>
        <v>2</v>
      </c>
      <c r="T10" s="29" t="str">
        <f>CONCATENATE(Q10,S10)</f>
        <v>22</v>
      </c>
      <c r="U10" s="67" t="str">
        <f>VLOOKUP(T10,'Tabla de Valoracion'!$I$11:$K$25,3,FALSE)</f>
        <v>ZONA DE RIESGO MODERADA</v>
      </c>
      <c r="V10" s="32">
        <v>44562</v>
      </c>
      <c r="W10" s="32">
        <v>44926</v>
      </c>
      <c r="X10" s="59" t="s">
        <v>322</v>
      </c>
      <c r="Y10" s="57" t="s">
        <v>327</v>
      </c>
      <c r="Z10" s="57" t="s">
        <v>328</v>
      </c>
      <c r="AA10" s="57" t="s">
        <v>407</v>
      </c>
      <c r="AB10" s="57" t="s">
        <v>324</v>
      </c>
      <c r="AC10" s="57" t="s">
        <v>335</v>
      </c>
      <c r="AD10" s="57" t="s">
        <v>334</v>
      </c>
      <c r="AE10" s="30">
        <v>1</v>
      </c>
    </row>
    <row r="11" spans="3:39" ht="45" x14ac:dyDescent="0.25">
      <c r="C11" s="111"/>
      <c r="D11" s="84"/>
      <c r="E11" s="81"/>
      <c r="F11" s="26" t="s">
        <v>162</v>
      </c>
      <c r="G11" s="25" t="s">
        <v>144</v>
      </c>
      <c r="H11" s="26" t="s">
        <v>166</v>
      </c>
      <c r="I11" s="26" t="s">
        <v>167</v>
      </c>
      <c r="J11" s="54" t="s">
        <v>302</v>
      </c>
      <c r="K11" s="29">
        <f t="shared" ref="K11:K48" si="2">IF(J11=$AL$3,5,(IF(J11=$AL$4,4,IF(J11=$AL$5,3,(IF(J11=$AL$6,2,1))))))</f>
        <v>3</v>
      </c>
      <c r="L11" s="55" t="s">
        <v>3</v>
      </c>
      <c r="M11" s="29">
        <f t="shared" si="0"/>
        <v>1</v>
      </c>
      <c r="N11" s="29" t="str">
        <f>CONCATENATE(K11,M11)</f>
        <v>31</v>
      </c>
      <c r="O11" s="67" t="str">
        <f>VLOOKUP(N11,'Tabla de Valoracion'!$I$11:$K$25,3,FALSE)</f>
        <v>ZONA DE RIESGO MODERADA</v>
      </c>
      <c r="P11" s="54" t="s">
        <v>313</v>
      </c>
      <c r="Q11" s="29">
        <f t="shared" ref="Q11:Q48" si="3">IF(P11=$AL$3,5,(IF(P11=$AL$4,4,IF(P11=$AL$5,3,(IF(P11=$AL$6,2,1))))))</f>
        <v>1</v>
      </c>
      <c r="R11" s="55" t="s">
        <v>3</v>
      </c>
      <c r="S11" s="29">
        <f t="shared" si="1"/>
        <v>1</v>
      </c>
      <c r="T11" s="29" t="str">
        <f>CONCATENATE(Q11,S11)</f>
        <v>11</v>
      </c>
      <c r="U11" s="67" t="str">
        <f>VLOOKUP(T11,'Tabla de Valoracion'!$I$11:$K$25,3,FALSE)</f>
        <v>ZONA DE RIESGO BAJA</v>
      </c>
      <c r="V11" s="32">
        <v>44562</v>
      </c>
      <c r="W11" s="32">
        <v>44926</v>
      </c>
      <c r="X11" s="59" t="s">
        <v>331</v>
      </c>
      <c r="Y11" s="57" t="s">
        <v>330</v>
      </c>
      <c r="Z11" s="57" t="s">
        <v>332</v>
      </c>
      <c r="AA11" s="57" t="s">
        <v>407</v>
      </c>
      <c r="AB11" s="57" t="s">
        <v>330</v>
      </c>
      <c r="AC11" s="57" t="s">
        <v>333</v>
      </c>
      <c r="AD11" s="57" t="s">
        <v>168</v>
      </c>
      <c r="AE11" s="31">
        <v>1</v>
      </c>
    </row>
    <row r="12" spans="3:39" ht="60" x14ac:dyDescent="0.25">
      <c r="C12" s="111"/>
      <c r="D12" s="84"/>
      <c r="E12" s="81"/>
      <c r="F12" s="26" t="s">
        <v>169</v>
      </c>
      <c r="G12" s="25" t="s">
        <v>141</v>
      </c>
      <c r="H12" s="26" t="s">
        <v>311</v>
      </c>
      <c r="I12" s="26" t="s">
        <v>171</v>
      </c>
      <c r="J12" s="54" t="s">
        <v>299</v>
      </c>
      <c r="K12" s="29">
        <f t="shared" si="2"/>
        <v>2</v>
      </c>
      <c r="L12" s="55" t="s">
        <v>23</v>
      </c>
      <c r="M12" s="29">
        <f t="shared" si="0"/>
        <v>2</v>
      </c>
      <c r="N12" s="29" t="str">
        <f t="shared" ref="N12:N48" si="4">CONCATENATE(K12,M12)</f>
        <v>22</v>
      </c>
      <c r="O12" s="67" t="str">
        <f>VLOOKUP(N12,'Tabla de Valoracion'!$I$11:$K$25,3,FALSE)</f>
        <v>ZONA DE RIESGO MODERADA</v>
      </c>
      <c r="P12" s="54" t="s">
        <v>313</v>
      </c>
      <c r="Q12" s="29">
        <f t="shared" si="3"/>
        <v>1</v>
      </c>
      <c r="R12" s="55" t="s">
        <v>23</v>
      </c>
      <c r="S12" s="29">
        <f t="shared" si="1"/>
        <v>2</v>
      </c>
      <c r="T12" s="29" t="str">
        <f t="shared" ref="T12:T14" si="5">CONCATENATE(Q12,S12)</f>
        <v>12</v>
      </c>
      <c r="U12" s="67" t="str">
        <f>VLOOKUP(T12,'Tabla de Valoracion'!$I$11:$K$25,3,FALSE)</f>
        <v>ZONA DE RIESGO BAJA</v>
      </c>
      <c r="V12" s="32">
        <v>44562</v>
      </c>
      <c r="W12" s="32">
        <v>44926</v>
      </c>
      <c r="X12" s="59" t="s">
        <v>338</v>
      </c>
      <c r="Y12" s="57" t="s">
        <v>337</v>
      </c>
      <c r="Z12" s="57" t="s">
        <v>339</v>
      </c>
      <c r="AA12" s="57" t="s">
        <v>407</v>
      </c>
      <c r="AB12" s="57" t="s">
        <v>340</v>
      </c>
      <c r="AC12" s="57" t="s">
        <v>336</v>
      </c>
      <c r="AD12" s="57" t="s">
        <v>173</v>
      </c>
      <c r="AE12" s="23" t="s">
        <v>172</v>
      </c>
    </row>
    <row r="13" spans="3:39" ht="30" x14ac:dyDescent="0.25">
      <c r="C13" s="111"/>
      <c r="D13" s="85"/>
      <c r="E13" s="82"/>
      <c r="F13" s="26" t="s">
        <v>165</v>
      </c>
      <c r="G13" s="25" t="s">
        <v>142</v>
      </c>
      <c r="H13" s="26" t="s">
        <v>170</v>
      </c>
      <c r="I13" s="26" t="s">
        <v>156</v>
      </c>
      <c r="J13" s="54" t="s">
        <v>313</v>
      </c>
      <c r="K13" s="29">
        <f t="shared" si="2"/>
        <v>1</v>
      </c>
      <c r="L13" s="55" t="s">
        <v>23</v>
      </c>
      <c r="M13" s="29">
        <f t="shared" si="0"/>
        <v>2</v>
      </c>
      <c r="N13" s="29" t="str">
        <f t="shared" si="4"/>
        <v>12</v>
      </c>
      <c r="O13" s="67" t="str">
        <f>VLOOKUP(N13,'Tabla de Valoracion'!$I$11:$K$25,3,FALSE)</f>
        <v>ZONA DE RIESGO BAJA</v>
      </c>
      <c r="P13" s="54" t="s">
        <v>313</v>
      </c>
      <c r="Q13" s="29">
        <f t="shared" si="3"/>
        <v>1</v>
      </c>
      <c r="R13" s="55" t="s">
        <v>23</v>
      </c>
      <c r="S13" s="29">
        <f t="shared" si="1"/>
        <v>2</v>
      </c>
      <c r="T13" s="29" t="str">
        <f t="shared" si="5"/>
        <v>12</v>
      </c>
      <c r="U13" s="67" t="str">
        <f>VLOOKUP(T13,'Tabla de Valoracion'!$I$11:$K$25,3,FALSE)</f>
        <v>ZONA DE RIESGO BAJA</v>
      </c>
      <c r="V13" s="32">
        <v>44562</v>
      </c>
      <c r="W13" s="32">
        <v>44926</v>
      </c>
      <c r="X13" s="59" t="s">
        <v>341</v>
      </c>
      <c r="Y13" s="23" t="s">
        <v>174</v>
      </c>
      <c r="Z13" s="23" t="s">
        <v>342</v>
      </c>
      <c r="AA13" s="57" t="s">
        <v>407</v>
      </c>
      <c r="AB13" s="23" t="s">
        <v>175</v>
      </c>
      <c r="AC13" s="23" t="s">
        <v>333</v>
      </c>
      <c r="AD13" s="23" t="s">
        <v>176</v>
      </c>
      <c r="AE13" s="31">
        <v>1</v>
      </c>
    </row>
    <row r="14" spans="3:39" ht="34.5" customHeight="1" x14ac:dyDescent="0.25">
      <c r="C14" s="111"/>
      <c r="D14" s="83" t="s">
        <v>419</v>
      </c>
      <c r="E14" s="105" t="s">
        <v>177</v>
      </c>
      <c r="F14" s="26" t="s">
        <v>178</v>
      </c>
      <c r="G14" s="114" t="s">
        <v>146</v>
      </c>
      <c r="H14" s="78" t="s">
        <v>180</v>
      </c>
      <c r="I14" s="78" t="s">
        <v>156</v>
      </c>
      <c r="J14" s="93" t="s">
        <v>313</v>
      </c>
      <c r="K14" s="86">
        <f t="shared" si="2"/>
        <v>1</v>
      </c>
      <c r="L14" s="89" t="s">
        <v>22</v>
      </c>
      <c r="M14" s="86">
        <f t="shared" si="0"/>
        <v>3</v>
      </c>
      <c r="N14" s="86" t="str">
        <f t="shared" si="4"/>
        <v>13</v>
      </c>
      <c r="O14" s="91" t="str">
        <f>VLOOKUP(N14,'Tabla de Valoracion'!$I$11:$K$25,3,FALSE)</f>
        <v>ZONA DE RIESGO BAJA</v>
      </c>
      <c r="P14" s="93" t="s">
        <v>313</v>
      </c>
      <c r="Q14" s="86">
        <f t="shared" si="3"/>
        <v>1</v>
      </c>
      <c r="R14" s="89" t="s">
        <v>22</v>
      </c>
      <c r="S14" s="86">
        <f t="shared" si="1"/>
        <v>3</v>
      </c>
      <c r="T14" s="86" t="str">
        <f t="shared" si="5"/>
        <v>13</v>
      </c>
      <c r="U14" s="91" t="str">
        <f>VLOOKUP(T14,'Tabla de Valoracion'!$I$11:$K$25,3,FALSE)</f>
        <v>ZONA DE RIESGO BAJA</v>
      </c>
      <c r="V14" s="100">
        <v>44562</v>
      </c>
      <c r="W14" s="100">
        <v>44926</v>
      </c>
      <c r="X14" s="98" t="s">
        <v>343</v>
      </c>
      <c r="Y14" s="105" t="s">
        <v>344</v>
      </c>
      <c r="Z14" s="105" t="s">
        <v>345</v>
      </c>
      <c r="AA14" s="105" t="s">
        <v>407</v>
      </c>
      <c r="AB14" s="105" t="s">
        <v>346</v>
      </c>
      <c r="AC14" s="105" t="s">
        <v>325</v>
      </c>
      <c r="AD14" s="105" t="s">
        <v>347</v>
      </c>
      <c r="AE14" s="108">
        <v>1</v>
      </c>
    </row>
    <row r="15" spans="3:39" x14ac:dyDescent="0.25">
      <c r="C15" s="111"/>
      <c r="D15" s="84"/>
      <c r="E15" s="106"/>
      <c r="F15" s="26" t="s">
        <v>181</v>
      </c>
      <c r="G15" s="115"/>
      <c r="H15" s="79"/>
      <c r="I15" s="79"/>
      <c r="J15" s="94"/>
      <c r="K15" s="88"/>
      <c r="L15" s="90"/>
      <c r="M15" s="88"/>
      <c r="N15" s="88"/>
      <c r="O15" s="92"/>
      <c r="P15" s="94"/>
      <c r="Q15" s="88"/>
      <c r="R15" s="90"/>
      <c r="S15" s="88"/>
      <c r="T15" s="88"/>
      <c r="U15" s="92"/>
      <c r="V15" s="101"/>
      <c r="W15" s="101"/>
      <c r="X15" s="99"/>
      <c r="Y15" s="107"/>
      <c r="Z15" s="107"/>
      <c r="AA15" s="107"/>
      <c r="AB15" s="107"/>
      <c r="AC15" s="107"/>
      <c r="AD15" s="107"/>
      <c r="AE15" s="109"/>
    </row>
    <row r="16" spans="3:39" ht="30" x14ac:dyDescent="0.25">
      <c r="C16" s="111"/>
      <c r="D16" s="85"/>
      <c r="E16" s="107"/>
      <c r="F16" s="26" t="s">
        <v>179</v>
      </c>
      <c r="G16" s="25" t="s">
        <v>147</v>
      </c>
      <c r="H16" s="26" t="s">
        <v>182</v>
      </c>
      <c r="I16" s="26" t="s">
        <v>183</v>
      </c>
      <c r="J16" s="54" t="s">
        <v>305</v>
      </c>
      <c r="K16" s="29">
        <f t="shared" si="2"/>
        <v>4</v>
      </c>
      <c r="L16" s="55" t="s">
        <v>23</v>
      </c>
      <c r="M16" s="29">
        <f t="shared" si="0"/>
        <v>2</v>
      </c>
      <c r="N16" s="29" t="str">
        <f t="shared" si="4"/>
        <v>42</v>
      </c>
      <c r="O16" s="67" t="str">
        <f>VLOOKUP(N16,'Tabla de Valoracion'!$I$11:$K$25,3,FALSE)</f>
        <v>ZONA DE RIESGO EXTREMA</v>
      </c>
      <c r="P16" s="54" t="s">
        <v>299</v>
      </c>
      <c r="Q16" s="29">
        <f t="shared" si="3"/>
        <v>2</v>
      </c>
      <c r="R16" s="55" t="s">
        <v>23</v>
      </c>
      <c r="S16" s="29">
        <f t="shared" si="1"/>
        <v>2</v>
      </c>
      <c r="T16" s="29" t="str">
        <f t="shared" ref="T16:T17" si="6">CONCATENATE(Q16,S16)</f>
        <v>22</v>
      </c>
      <c r="U16" s="67" t="str">
        <f>VLOOKUP(T16,'Tabla de Valoracion'!$I$11:$K$25,3,FALSE)</f>
        <v>ZONA DE RIESGO MODERADA</v>
      </c>
      <c r="V16" s="32">
        <v>44562</v>
      </c>
      <c r="W16" s="32">
        <v>44926</v>
      </c>
      <c r="X16" s="59" t="s">
        <v>348</v>
      </c>
      <c r="Y16" s="57" t="s">
        <v>349</v>
      </c>
      <c r="Z16" s="57" t="s">
        <v>350</v>
      </c>
      <c r="AA16" s="57" t="s">
        <v>407</v>
      </c>
      <c r="AB16" s="57" t="s">
        <v>351</v>
      </c>
      <c r="AC16" s="57" t="s">
        <v>325</v>
      </c>
      <c r="AD16" s="60" t="s">
        <v>347</v>
      </c>
      <c r="AE16" s="58">
        <v>1</v>
      </c>
    </row>
    <row r="17" spans="3:31" ht="17.25" customHeight="1" x14ac:dyDescent="0.25">
      <c r="C17" s="111"/>
      <c r="D17" s="83" t="s">
        <v>152</v>
      </c>
      <c r="E17" s="105" t="s">
        <v>184</v>
      </c>
      <c r="F17" s="26" t="s">
        <v>179</v>
      </c>
      <c r="G17" s="114" t="s">
        <v>148</v>
      </c>
      <c r="H17" s="78" t="s">
        <v>385</v>
      </c>
      <c r="I17" s="78" t="s">
        <v>185</v>
      </c>
      <c r="J17" s="93" t="s">
        <v>299</v>
      </c>
      <c r="K17" s="86">
        <f t="shared" si="2"/>
        <v>2</v>
      </c>
      <c r="L17" s="89" t="s">
        <v>22</v>
      </c>
      <c r="M17" s="86">
        <f t="shared" si="0"/>
        <v>3</v>
      </c>
      <c r="N17" s="86" t="str">
        <f t="shared" si="4"/>
        <v>23</v>
      </c>
      <c r="O17" s="91" t="str">
        <f>VLOOKUP(N17,'Tabla de Valoracion'!$I$11:$K$25,3,FALSE)</f>
        <v>ZONA DE RIESGO MODERADA</v>
      </c>
      <c r="P17" s="93" t="s">
        <v>313</v>
      </c>
      <c r="Q17" s="86">
        <f t="shared" si="3"/>
        <v>1</v>
      </c>
      <c r="R17" s="89" t="s">
        <v>22</v>
      </c>
      <c r="S17" s="86">
        <f t="shared" si="1"/>
        <v>3</v>
      </c>
      <c r="T17" s="86" t="str">
        <f t="shared" si="6"/>
        <v>13</v>
      </c>
      <c r="U17" s="91" t="str">
        <f>VLOOKUP(T17,'Tabla de Valoracion'!$I$11:$K$25,3,FALSE)</f>
        <v>ZONA DE RIESGO BAJA</v>
      </c>
      <c r="V17" s="100">
        <v>44562</v>
      </c>
      <c r="W17" s="100">
        <v>44926</v>
      </c>
      <c r="X17" s="98" t="s">
        <v>386</v>
      </c>
      <c r="Y17" s="105" t="s">
        <v>389</v>
      </c>
      <c r="Z17" s="105" t="s">
        <v>387</v>
      </c>
      <c r="AA17" s="105" t="s">
        <v>408</v>
      </c>
      <c r="AB17" s="105" t="s">
        <v>388</v>
      </c>
      <c r="AC17" s="105" t="s">
        <v>372</v>
      </c>
      <c r="AD17" s="105" t="s">
        <v>390</v>
      </c>
      <c r="AE17" s="105"/>
    </row>
    <row r="18" spans="3:31" x14ac:dyDescent="0.25">
      <c r="C18" s="111"/>
      <c r="D18" s="84"/>
      <c r="E18" s="106"/>
      <c r="F18" s="26" t="s">
        <v>181</v>
      </c>
      <c r="G18" s="116"/>
      <c r="H18" s="113"/>
      <c r="I18" s="113"/>
      <c r="J18" s="97"/>
      <c r="K18" s="87"/>
      <c r="L18" s="96"/>
      <c r="M18" s="87"/>
      <c r="N18" s="87"/>
      <c r="O18" s="95"/>
      <c r="P18" s="97"/>
      <c r="Q18" s="87"/>
      <c r="R18" s="96"/>
      <c r="S18" s="87"/>
      <c r="T18" s="87"/>
      <c r="U18" s="95"/>
      <c r="V18" s="118"/>
      <c r="W18" s="118"/>
      <c r="X18" s="117"/>
      <c r="Y18" s="106"/>
      <c r="Z18" s="106"/>
      <c r="AA18" s="106"/>
      <c r="AB18" s="106"/>
      <c r="AC18" s="106"/>
      <c r="AD18" s="106"/>
      <c r="AE18" s="106"/>
    </row>
    <row r="19" spans="3:31" ht="30" x14ac:dyDescent="0.25">
      <c r="C19" s="111"/>
      <c r="D19" s="85"/>
      <c r="E19" s="107"/>
      <c r="F19" s="26" t="s">
        <v>178</v>
      </c>
      <c r="G19" s="115"/>
      <c r="H19" s="79"/>
      <c r="I19" s="79"/>
      <c r="J19" s="94"/>
      <c r="K19" s="88"/>
      <c r="L19" s="90"/>
      <c r="M19" s="88"/>
      <c r="N19" s="88"/>
      <c r="O19" s="92"/>
      <c r="P19" s="94"/>
      <c r="Q19" s="88"/>
      <c r="R19" s="90"/>
      <c r="S19" s="88"/>
      <c r="T19" s="88"/>
      <c r="U19" s="92"/>
      <c r="V19" s="101"/>
      <c r="W19" s="101"/>
      <c r="X19" s="99"/>
      <c r="Y19" s="107"/>
      <c r="Z19" s="107"/>
      <c r="AA19" s="107"/>
      <c r="AB19" s="107"/>
      <c r="AC19" s="107"/>
      <c r="AD19" s="107"/>
      <c r="AE19" s="107"/>
    </row>
    <row r="20" spans="3:31" ht="34.5" customHeight="1" x14ac:dyDescent="0.25">
      <c r="C20" s="111"/>
      <c r="D20" s="83" t="s">
        <v>421</v>
      </c>
      <c r="E20" s="105" t="s">
        <v>186</v>
      </c>
      <c r="F20" s="26" t="s">
        <v>187</v>
      </c>
      <c r="G20" s="114" t="s">
        <v>149</v>
      </c>
      <c r="H20" s="78" t="s">
        <v>391</v>
      </c>
      <c r="I20" s="78" t="s">
        <v>188</v>
      </c>
      <c r="J20" s="93" t="s">
        <v>313</v>
      </c>
      <c r="K20" s="86">
        <f t="shared" si="2"/>
        <v>1</v>
      </c>
      <c r="L20" s="89" t="s">
        <v>22</v>
      </c>
      <c r="M20" s="86">
        <f t="shared" si="0"/>
        <v>3</v>
      </c>
      <c r="N20" s="86" t="str">
        <f t="shared" si="4"/>
        <v>13</v>
      </c>
      <c r="O20" s="91" t="str">
        <f>VLOOKUP(N20,'Tabla de Valoracion'!$I$11:$K$25,3,FALSE)</f>
        <v>ZONA DE RIESGO BAJA</v>
      </c>
      <c r="P20" s="93" t="s">
        <v>313</v>
      </c>
      <c r="Q20" s="86">
        <f t="shared" si="3"/>
        <v>1</v>
      </c>
      <c r="R20" s="89" t="s">
        <v>22</v>
      </c>
      <c r="S20" s="86">
        <f t="shared" si="1"/>
        <v>3</v>
      </c>
      <c r="T20" s="86" t="str">
        <f t="shared" ref="T20" si="7">CONCATENATE(Q20,S20)</f>
        <v>13</v>
      </c>
      <c r="U20" s="91" t="str">
        <f>VLOOKUP(T20,'Tabla de Valoracion'!$I$11:$K$25,3,FALSE)</f>
        <v>ZONA DE RIESGO BAJA</v>
      </c>
      <c r="V20" s="100">
        <v>44562</v>
      </c>
      <c r="W20" s="100">
        <v>44926</v>
      </c>
      <c r="X20" s="98" t="s">
        <v>393</v>
      </c>
      <c r="Y20" s="105" t="s">
        <v>392</v>
      </c>
      <c r="Z20" s="105" t="s">
        <v>353</v>
      </c>
      <c r="AA20" s="105" t="s">
        <v>407</v>
      </c>
      <c r="AB20" s="105" t="s">
        <v>394</v>
      </c>
      <c r="AC20" s="105" t="s">
        <v>372</v>
      </c>
      <c r="AD20" s="105" t="s">
        <v>395</v>
      </c>
      <c r="AE20" s="102"/>
    </row>
    <row r="21" spans="3:31" x14ac:dyDescent="0.25">
      <c r="C21" s="111"/>
      <c r="D21" s="84"/>
      <c r="E21" s="106"/>
      <c r="F21" s="26" t="s">
        <v>179</v>
      </c>
      <c r="G21" s="116"/>
      <c r="H21" s="113"/>
      <c r="I21" s="113"/>
      <c r="J21" s="97"/>
      <c r="K21" s="87"/>
      <c r="L21" s="96"/>
      <c r="M21" s="87"/>
      <c r="N21" s="87"/>
      <c r="O21" s="95"/>
      <c r="P21" s="97"/>
      <c r="Q21" s="87"/>
      <c r="R21" s="96"/>
      <c r="S21" s="87"/>
      <c r="T21" s="87"/>
      <c r="U21" s="95"/>
      <c r="V21" s="118"/>
      <c r="W21" s="118"/>
      <c r="X21" s="117"/>
      <c r="Y21" s="106"/>
      <c r="Z21" s="106"/>
      <c r="AA21" s="106"/>
      <c r="AB21" s="106"/>
      <c r="AC21" s="106"/>
      <c r="AD21" s="106"/>
      <c r="AE21" s="103"/>
    </row>
    <row r="22" spans="3:31" x14ac:dyDescent="0.25">
      <c r="C22" s="111"/>
      <c r="D22" s="84"/>
      <c r="E22" s="106"/>
      <c r="F22" s="26" t="s">
        <v>181</v>
      </c>
      <c r="G22" s="116"/>
      <c r="H22" s="113"/>
      <c r="I22" s="113"/>
      <c r="J22" s="97"/>
      <c r="K22" s="87"/>
      <c r="L22" s="96"/>
      <c r="M22" s="87"/>
      <c r="N22" s="87"/>
      <c r="O22" s="95"/>
      <c r="P22" s="97"/>
      <c r="Q22" s="87"/>
      <c r="R22" s="96"/>
      <c r="S22" s="87"/>
      <c r="T22" s="87"/>
      <c r="U22" s="95"/>
      <c r="V22" s="118"/>
      <c r="W22" s="118"/>
      <c r="X22" s="117"/>
      <c r="Y22" s="106"/>
      <c r="Z22" s="106"/>
      <c r="AA22" s="106"/>
      <c r="AB22" s="106"/>
      <c r="AC22" s="106"/>
      <c r="AD22" s="106"/>
      <c r="AE22" s="103"/>
    </row>
    <row r="23" spans="3:31" ht="30" x14ac:dyDescent="0.25">
      <c r="C23" s="111"/>
      <c r="D23" s="85"/>
      <c r="E23" s="107"/>
      <c r="F23" s="26" t="s">
        <v>178</v>
      </c>
      <c r="G23" s="115"/>
      <c r="H23" s="79"/>
      <c r="I23" s="79"/>
      <c r="J23" s="94"/>
      <c r="K23" s="88"/>
      <c r="L23" s="90"/>
      <c r="M23" s="88"/>
      <c r="N23" s="88"/>
      <c r="O23" s="92"/>
      <c r="P23" s="94"/>
      <c r="Q23" s="88"/>
      <c r="R23" s="90"/>
      <c r="S23" s="88"/>
      <c r="T23" s="88"/>
      <c r="U23" s="92"/>
      <c r="V23" s="101"/>
      <c r="W23" s="101"/>
      <c r="X23" s="99"/>
      <c r="Y23" s="107"/>
      <c r="Z23" s="107"/>
      <c r="AA23" s="107"/>
      <c r="AB23" s="107"/>
      <c r="AC23" s="107"/>
      <c r="AD23" s="107"/>
      <c r="AE23" s="104"/>
    </row>
    <row r="24" spans="3:31" x14ac:dyDescent="0.25">
      <c r="C24" s="111"/>
      <c r="D24" s="83" t="s">
        <v>427</v>
      </c>
      <c r="E24" s="105"/>
      <c r="F24" s="26"/>
      <c r="G24" s="114"/>
      <c r="H24" s="76"/>
      <c r="I24" s="76"/>
      <c r="J24" s="70"/>
      <c r="K24" s="69"/>
      <c r="L24" s="71"/>
      <c r="M24" s="69"/>
      <c r="N24" s="69"/>
      <c r="O24" s="72"/>
      <c r="P24" s="70"/>
      <c r="Q24" s="69"/>
      <c r="R24" s="71"/>
      <c r="S24" s="69"/>
      <c r="T24" s="69"/>
      <c r="U24" s="72"/>
      <c r="V24" s="73"/>
      <c r="W24" s="73"/>
      <c r="X24" s="74"/>
      <c r="Y24" s="75"/>
      <c r="Z24" s="75"/>
      <c r="AA24" s="75"/>
      <c r="AB24" s="75"/>
      <c r="AC24" s="75"/>
      <c r="AD24" s="75"/>
      <c r="AE24" s="77"/>
    </row>
    <row r="25" spans="3:31" x14ac:dyDescent="0.25">
      <c r="C25" s="111"/>
      <c r="D25" s="84"/>
      <c r="E25" s="106"/>
      <c r="F25" s="26"/>
      <c r="G25" s="116"/>
      <c r="H25" s="76"/>
      <c r="I25" s="76"/>
      <c r="J25" s="70"/>
      <c r="K25" s="69"/>
      <c r="L25" s="71"/>
      <c r="M25" s="69"/>
      <c r="N25" s="69"/>
      <c r="O25" s="72"/>
      <c r="P25" s="70"/>
      <c r="Q25" s="69"/>
      <c r="R25" s="71"/>
      <c r="S25" s="69"/>
      <c r="T25" s="69"/>
      <c r="U25" s="72"/>
      <c r="V25" s="73"/>
      <c r="W25" s="73"/>
      <c r="X25" s="74"/>
      <c r="Y25" s="75"/>
      <c r="Z25" s="75"/>
      <c r="AA25" s="75"/>
      <c r="AB25" s="75"/>
      <c r="AC25" s="75"/>
      <c r="AD25" s="75"/>
      <c r="AE25" s="77"/>
    </row>
    <row r="26" spans="3:31" x14ac:dyDescent="0.25">
      <c r="C26" s="111"/>
      <c r="D26" s="84"/>
      <c r="E26" s="106"/>
      <c r="F26" s="26"/>
      <c r="G26" s="116"/>
      <c r="H26" s="76"/>
      <c r="I26" s="76"/>
      <c r="J26" s="70"/>
      <c r="K26" s="69"/>
      <c r="L26" s="71"/>
      <c r="M26" s="69"/>
      <c r="N26" s="69"/>
      <c r="O26" s="72"/>
      <c r="P26" s="70"/>
      <c r="Q26" s="69"/>
      <c r="R26" s="71"/>
      <c r="S26" s="69"/>
      <c r="T26" s="69"/>
      <c r="U26" s="72"/>
      <c r="V26" s="73"/>
      <c r="W26" s="73"/>
      <c r="X26" s="74"/>
      <c r="Y26" s="75"/>
      <c r="Z26" s="75"/>
      <c r="AA26" s="75"/>
      <c r="AB26" s="75"/>
      <c r="AC26" s="75"/>
      <c r="AD26" s="75"/>
      <c r="AE26" s="77"/>
    </row>
    <row r="27" spans="3:31" x14ac:dyDescent="0.25">
      <c r="C27" s="111"/>
      <c r="D27" s="85"/>
      <c r="E27" s="107"/>
      <c r="F27" s="26"/>
      <c r="G27" s="115"/>
      <c r="H27" s="76"/>
      <c r="I27" s="76"/>
      <c r="J27" s="70"/>
      <c r="K27" s="69"/>
      <c r="L27" s="71"/>
      <c r="M27" s="69"/>
      <c r="N27" s="69"/>
      <c r="O27" s="72"/>
      <c r="P27" s="70"/>
      <c r="Q27" s="69"/>
      <c r="R27" s="71"/>
      <c r="S27" s="69"/>
      <c r="T27" s="69"/>
      <c r="U27" s="72"/>
      <c r="V27" s="73"/>
      <c r="W27" s="73"/>
      <c r="X27" s="74"/>
      <c r="Y27" s="75"/>
      <c r="Z27" s="75"/>
      <c r="AA27" s="75"/>
      <c r="AB27" s="75"/>
      <c r="AC27" s="75"/>
      <c r="AD27" s="75"/>
      <c r="AE27" s="77"/>
    </row>
    <row r="28" spans="3:31" ht="30" x14ac:dyDescent="0.25">
      <c r="C28" s="111"/>
      <c r="D28" s="83" t="s">
        <v>424</v>
      </c>
      <c r="E28" s="139" t="s">
        <v>202</v>
      </c>
      <c r="F28" s="56" t="s">
        <v>203</v>
      </c>
      <c r="G28" s="131" t="s">
        <v>197</v>
      </c>
      <c r="H28" s="132" t="s">
        <v>205</v>
      </c>
      <c r="I28" s="130" t="s">
        <v>206</v>
      </c>
      <c r="J28" s="93" t="s">
        <v>313</v>
      </c>
      <c r="K28" s="86">
        <f>IF(J28=$AL$3,5,(IF(J28=$AL$4,4,IF(J28=$AL$5,3,(IF(J28=$AL$6,2,1))))))</f>
        <v>1</v>
      </c>
      <c r="L28" s="89" t="s">
        <v>23</v>
      </c>
      <c r="M28" s="86">
        <f>IF(L28=$AM$3,3,(IF(L28=$AM$4,2,1)))</f>
        <v>2</v>
      </c>
      <c r="N28" s="86" t="str">
        <f>CONCATENATE(K28,M28)</f>
        <v>12</v>
      </c>
      <c r="O28" s="91" t="str">
        <f>VLOOKUP(N28,'Tabla de Valoracion'!$I$11:$K$25,3,FALSE)</f>
        <v>ZONA DE RIESGO BAJA</v>
      </c>
      <c r="P28" s="93" t="s">
        <v>313</v>
      </c>
      <c r="Q28" s="86">
        <f>IF(P28=$AL$3,5,(IF(P28=$AL$4,4,IF(P28=$AL$5,3,(IF(P28=$AL$6,2,1))))))</f>
        <v>1</v>
      </c>
      <c r="R28" s="89" t="s">
        <v>23</v>
      </c>
      <c r="S28" s="86">
        <f>IF(R28=$AM$3,3,(IF(R28=$AM$4,2,1)))</f>
        <v>2</v>
      </c>
      <c r="T28" s="86" t="str">
        <f>CONCATENATE(Q28,S28)</f>
        <v>12</v>
      </c>
      <c r="U28" s="91" t="str">
        <f>VLOOKUP(T28,'Tabla de Valoracion'!$I$11:$K$25,3,FALSE)</f>
        <v>ZONA DE RIESGO BAJA</v>
      </c>
      <c r="V28" s="100">
        <v>44562</v>
      </c>
      <c r="W28" s="100">
        <v>44926</v>
      </c>
      <c r="X28" s="98" t="s">
        <v>368</v>
      </c>
      <c r="Y28" s="80" t="s">
        <v>369</v>
      </c>
      <c r="Z28" s="80" t="s">
        <v>370</v>
      </c>
      <c r="AA28" s="105" t="s">
        <v>411</v>
      </c>
      <c r="AB28" s="105" t="s">
        <v>371</v>
      </c>
      <c r="AC28" s="105" t="s">
        <v>372</v>
      </c>
      <c r="AD28" s="105" t="s">
        <v>347</v>
      </c>
      <c r="AE28" s="147">
        <v>1</v>
      </c>
    </row>
    <row r="29" spans="3:31" ht="30" x14ac:dyDescent="0.25">
      <c r="C29" s="111"/>
      <c r="D29" s="84"/>
      <c r="E29" s="139"/>
      <c r="F29" s="56" t="s">
        <v>204</v>
      </c>
      <c r="G29" s="131"/>
      <c r="H29" s="132"/>
      <c r="I29" s="130"/>
      <c r="J29" s="97"/>
      <c r="K29" s="87"/>
      <c r="L29" s="96"/>
      <c r="M29" s="87"/>
      <c r="N29" s="87"/>
      <c r="O29" s="95"/>
      <c r="P29" s="97"/>
      <c r="Q29" s="87"/>
      <c r="R29" s="96"/>
      <c r="S29" s="87"/>
      <c r="T29" s="87"/>
      <c r="U29" s="95"/>
      <c r="V29" s="118"/>
      <c r="W29" s="118"/>
      <c r="X29" s="117"/>
      <c r="Y29" s="81"/>
      <c r="Z29" s="81"/>
      <c r="AA29" s="106"/>
      <c r="AB29" s="106"/>
      <c r="AC29" s="106"/>
      <c r="AD29" s="106"/>
      <c r="AE29" s="103"/>
    </row>
    <row r="30" spans="3:31" ht="30" x14ac:dyDescent="0.25">
      <c r="C30" s="111"/>
      <c r="D30" s="84"/>
      <c r="E30" s="139"/>
      <c r="F30" s="56" t="s">
        <v>178</v>
      </c>
      <c r="G30" s="131"/>
      <c r="H30" s="132"/>
      <c r="I30" s="130"/>
      <c r="J30" s="97"/>
      <c r="K30" s="87"/>
      <c r="L30" s="96"/>
      <c r="M30" s="87"/>
      <c r="N30" s="87"/>
      <c r="O30" s="95"/>
      <c r="P30" s="97"/>
      <c r="Q30" s="87"/>
      <c r="R30" s="96"/>
      <c r="S30" s="87"/>
      <c r="T30" s="87"/>
      <c r="U30" s="95"/>
      <c r="V30" s="118"/>
      <c r="W30" s="118"/>
      <c r="X30" s="117"/>
      <c r="Y30" s="81"/>
      <c r="Z30" s="81"/>
      <c r="AA30" s="106"/>
      <c r="AB30" s="106"/>
      <c r="AC30" s="106"/>
      <c r="AD30" s="106"/>
      <c r="AE30" s="103"/>
    </row>
    <row r="31" spans="3:31" x14ac:dyDescent="0.25">
      <c r="C31" s="111"/>
      <c r="D31" s="84"/>
      <c r="E31" s="139"/>
      <c r="F31" s="56" t="s">
        <v>179</v>
      </c>
      <c r="G31" s="131"/>
      <c r="H31" s="132"/>
      <c r="I31" s="130"/>
      <c r="J31" s="94"/>
      <c r="K31" s="88"/>
      <c r="L31" s="90"/>
      <c r="M31" s="88"/>
      <c r="N31" s="88"/>
      <c r="O31" s="92"/>
      <c r="P31" s="94"/>
      <c r="Q31" s="88"/>
      <c r="R31" s="90"/>
      <c r="S31" s="88"/>
      <c r="T31" s="88"/>
      <c r="U31" s="92"/>
      <c r="V31" s="101"/>
      <c r="W31" s="101"/>
      <c r="X31" s="99"/>
      <c r="Y31" s="82"/>
      <c r="Z31" s="82"/>
      <c r="AA31" s="107"/>
      <c r="AB31" s="107"/>
      <c r="AC31" s="107"/>
      <c r="AD31" s="107"/>
      <c r="AE31" s="104"/>
    </row>
    <row r="32" spans="3:31" ht="45" x14ac:dyDescent="0.25">
      <c r="C32" s="111"/>
      <c r="D32" s="84"/>
      <c r="E32" s="105" t="s">
        <v>189</v>
      </c>
      <c r="F32" s="26" t="s">
        <v>190</v>
      </c>
      <c r="G32" s="114" t="s">
        <v>150</v>
      </c>
      <c r="H32" s="78" t="s">
        <v>191</v>
      </c>
      <c r="I32" s="78" t="s">
        <v>192</v>
      </c>
      <c r="J32" s="93" t="s">
        <v>313</v>
      </c>
      <c r="K32" s="86">
        <f t="shared" si="2"/>
        <v>1</v>
      </c>
      <c r="L32" s="89" t="s">
        <v>23</v>
      </c>
      <c r="M32" s="86">
        <f t="shared" si="0"/>
        <v>2</v>
      </c>
      <c r="N32" s="86" t="str">
        <f t="shared" si="4"/>
        <v>12</v>
      </c>
      <c r="O32" s="91" t="str">
        <f>VLOOKUP(N32,'Tabla de Valoracion'!$I$11:$K$25,3,FALSE)</f>
        <v>ZONA DE RIESGO BAJA</v>
      </c>
      <c r="P32" s="93" t="s">
        <v>313</v>
      </c>
      <c r="Q32" s="86">
        <f t="shared" si="3"/>
        <v>1</v>
      </c>
      <c r="R32" s="89" t="s">
        <v>23</v>
      </c>
      <c r="S32" s="86">
        <f t="shared" si="1"/>
        <v>2</v>
      </c>
      <c r="T32" s="86" t="str">
        <f t="shared" ref="T32" si="8">CONCATENATE(Q32,S32)</f>
        <v>12</v>
      </c>
      <c r="U32" s="91" t="str">
        <f>VLOOKUP(T32,'Tabla de Valoracion'!$I$11:$K$25,3,FALSE)</f>
        <v>ZONA DE RIESGO BAJA</v>
      </c>
      <c r="V32" s="100">
        <v>44562</v>
      </c>
      <c r="W32" s="100">
        <v>44926</v>
      </c>
      <c r="X32" s="98" t="s">
        <v>352</v>
      </c>
      <c r="Y32" s="105" t="s">
        <v>356</v>
      </c>
      <c r="Z32" s="105" t="s">
        <v>354</v>
      </c>
      <c r="AA32" s="105" t="s">
        <v>408</v>
      </c>
      <c r="AB32" s="57" t="s">
        <v>355</v>
      </c>
      <c r="AC32" s="57" t="s">
        <v>333</v>
      </c>
      <c r="AD32" s="57" t="s">
        <v>358</v>
      </c>
      <c r="AE32" s="31">
        <v>1</v>
      </c>
    </row>
    <row r="33" spans="1:666" ht="45" x14ac:dyDescent="0.25">
      <c r="C33" s="112"/>
      <c r="D33" s="85"/>
      <c r="E33" s="107"/>
      <c r="F33" s="26" t="s">
        <v>178</v>
      </c>
      <c r="G33" s="115"/>
      <c r="H33" s="79"/>
      <c r="I33" s="79"/>
      <c r="J33" s="94"/>
      <c r="K33" s="88"/>
      <c r="L33" s="90"/>
      <c r="M33" s="88"/>
      <c r="N33" s="88"/>
      <c r="O33" s="92"/>
      <c r="P33" s="94"/>
      <c r="Q33" s="88"/>
      <c r="R33" s="90"/>
      <c r="S33" s="88"/>
      <c r="T33" s="88"/>
      <c r="U33" s="92"/>
      <c r="V33" s="101"/>
      <c r="W33" s="101"/>
      <c r="X33" s="99"/>
      <c r="Y33" s="107"/>
      <c r="Z33" s="107"/>
      <c r="AA33" s="107"/>
      <c r="AB33" s="17" t="s">
        <v>357</v>
      </c>
      <c r="AC33" s="57" t="s">
        <v>333</v>
      </c>
      <c r="AD33" s="57" t="s">
        <v>359</v>
      </c>
      <c r="AE33" s="31">
        <v>1</v>
      </c>
    </row>
    <row r="34" spans="1:666" s="22" customFormat="1" ht="90" x14ac:dyDescent="0.25">
      <c r="A34" s="15"/>
      <c r="B34" s="15"/>
      <c r="C34" s="137" t="s">
        <v>193</v>
      </c>
      <c r="D34" s="137" t="s">
        <v>193</v>
      </c>
      <c r="E34" s="139" t="s">
        <v>314</v>
      </c>
      <c r="F34" s="26" t="s">
        <v>179</v>
      </c>
      <c r="G34" s="133" t="s">
        <v>151</v>
      </c>
      <c r="H34" s="130" t="s">
        <v>194</v>
      </c>
      <c r="I34" s="130" t="s">
        <v>195</v>
      </c>
      <c r="J34" s="93" t="s">
        <v>313</v>
      </c>
      <c r="K34" s="86">
        <f t="shared" si="2"/>
        <v>1</v>
      </c>
      <c r="L34" s="89" t="s">
        <v>23</v>
      </c>
      <c r="M34" s="86">
        <f t="shared" si="0"/>
        <v>2</v>
      </c>
      <c r="N34" s="86" t="str">
        <f t="shared" si="4"/>
        <v>12</v>
      </c>
      <c r="O34" s="91" t="str">
        <f>VLOOKUP(N34,'Tabla de Valoracion'!$I$11:$K$25,3,FALSE)</f>
        <v>ZONA DE RIESGO BAJA</v>
      </c>
      <c r="P34" s="93" t="s">
        <v>313</v>
      </c>
      <c r="Q34" s="86">
        <f t="shared" si="3"/>
        <v>1</v>
      </c>
      <c r="R34" s="89" t="s">
        <v>23</v>
      </c>
      <c r="S34" s="86">
        <f t="shared" si="1"/>
        <v>2</v>
      </c>
      <c r="T34" s="86" t="str">
        <f t="shared" ref="T34" si="9">CONCATENATE(Q34,S34)</f>
        <v>12</v>
      </c>
      <c r="U34" s="91" t="str">
        <f>VLOOKUP(T34,'Tabla de Valoracion'!$I$11:$K$25,3,FALSE)</f>
        <v>ZONA DE RIESGO BAJA</v>
      </c>
      <c r="V34" s="32">
        <v>44562</v>
      </c>
      <c r="W34" s="32">
        <v>44926</v>
      </c>
      <c r="X34" s="98" t="s">
        <v>377</v>
      </c>
      <c r="Y34" s="23" t="s">
        <v>374</v>
      </c>
      <c r="Z34" s="102" t="s">
        <v>378</v>
      </c>
      <c r="AA34" s="102" t="s">
        <v>409</v>
      </c>
      <c r="AB34" s="23" t="s">
        <v>379</v>
      </c>
      <c r="AC34" s="23" t="s">
        <v>333</v>
      </c>
      <c r="AD34" s="57" t="s">
        <v>382</v>
      </c>
      <c r="AE34" s="31">
        <v>1</v>
      </c>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c r="IX34" s="15"/>
      <c r="IY34" s="15"/>
      <c r="IZ34" s="15"/>
      <c r="JA34" s="15"/>
      <c r="JB34" s="15"/>
      <c r="JC34" s="15"/>
      <c r="JD34" s="15"/>
      <c r="JE34" s="15"/>
      <c r="JF34" s="15"/>
      <c r="JG34" s="15"/>
      <c r="JH34" s="15"/>
      <c r="JI34" s="15"/>
      <c r="JJ34" s="15"/>
      <c r="JK34" s="15"/>
      <c r="JL34" s="15"/>
      <c r="JM34" s="15"/>
      <c r="JN34" s="15"/>
      <c r="JO34" s="15"/>
      <c r="JP34" s="15"/>
      <c r="JQ34" s="15"/>
      <c r="JR34" s="15"/>
      <c r="JS34" s="15"/>
      <c r="JT34" s="15"/>
      <c r="JU34" s="15"/>
      <c r="JV34" s="15"/>
      <c r="JW34" s="15"/>
      <c r="JX34" s="15"/>
      <c r="JY34" s="15"/>
      <c r="JZ34" s="15"/>
      <c r="KA34" s="15"/>
      <c r="KB34" s="15"/>
      <c r="KC34" s="15"/>
      <c r="KD34" s="15"/>
      <c r="KE34" s="15"/>
      <c r="KF34" s="15"/>
      <c r="KG34" s="15"/>
      <c r="KH34" s="15"/>
      <c r="KI34" s="15"/>
      <c r="KJ34" s="15"/>
      <c r="KK34" s="15"/>
      <c r="KL34" s="15"/>
      <c r="KM34" s="15"/>
      <c r="KN34" s="15"/>
      <c r="KO34" s="15"/>
      <c r="KP34" s="15"/>
      <c r="KQ34" s="15"/>
      <c r="KR34" s="15"/>
      <c r="KS34" s="15"/>
      <c r="KT34" s="15"/>
      <c r="KU34" s="15"/>
      <c r="KV34" s="15"/>
      <c r="KW34" s="15"/>
      <c r="KX34" s="15"/>
      <c r="KY34" s="15"/>
      <c r="KZ34" s="15"/>
      <c r="LA34" s="15"/>
      <c r="LB34" s="15"/>
      <c r="LC34" s="15"/>
      <c r="LD34" s="15"/>
      <c r="LE34" s="15"/>
      <c r="LF34" s="15"/>
      <c r="LG34" s="15"/>
      <c r="LH34" s="15"/>
      <c r="LI34" s="15"/>
      <c r="LJ34" s="15"/>
      <c r="LK34" s="15"/>
      <c r="LL34" s="15"/>
      <c r="LM34" s="15"/>
      <c r="LN34" s="15"/>
      <c r="LO34" s="15"/>
      <c r="LP34" s="15"/>
      <c r="LQ34" s="15"/>
      <c r="LR34" s="15"/>
      <c r="LS34" s="15"/>
      <c r="LT34" s="15"/>
      <c r="LU34" s="15"/>
      <c r="LV34" s="15"/>
      <c r="LW34" s="15"/>
      <c r="LX34" s="15"/>
      <c r="LY34" s="15"/>
      <c r="LZ34" s="15"/>
      <c r="MA34" s="15"/>
      <c r="MB34" s="15"/>
      <c r="MC34" s="15"/>
      <c r="MD34" s="15"/>
      <c r="ME34" s="15"/>
      <c r="MF34" s="15"/>
      <c r="MG34" s="15"/>
      <c r="MH34" s="15"/>
      <c r="MI34" s="15"/>
      <c r="MJ34" s="15"/>
      <c r="MK34" s="15"/>
      <c r="ML34" s="15"/>
      <c r="MM34" s="15"/>
      <c r="MN34" s="15"/>
      <c r="MO34" s="15"/>
      <c r="MP34" s="15"/>
      <c r="MQ34" s="15"/>
      <c r="MR34" s="15"/>
      <c r="MS34" s="15"/>
      <c r="MT34" s="15"/>
      <c r="MU34" s="15"/>
      <c r="MV34" s="15"/>
      <c r="MW34" s="15"/>
      <c r="MX34" s="15"/>
      <c r="MY34" s="15"/>
      <c r="MZ34" s="15"/>
      <c r="NA34" s="15"/>
      <c r="NB34" s="15"/>
      <c r="NC34" s="15"/>
      <c r="ND34" s="15"/>
      <c r="NE34" s="15"/>
      <c r="NF34" s="15"/>
      <c r="NG34" s="15"/>
      <c r="NH34" s="15"/>
      <c r="NI34" s="15"/>
      <c r="NJ34" s="15"/>
      <c r="NK34" s="15"/>
      <c r="NL34" s="15"/>
      <c r="NM34" s="15"/>
      <c r="NN34" s="15"/>
      <c r="NO34" s="15"/>
      <c r="NP34" s="15"/>
      <c r="NQ34" s="15"/>
      <c r="NR34" s="15"/>
      <c r="NS34" s="15"/>
      <c r="NT34" s="15"/>
      <c r="NU34" s="15"/>
      <c r="NV34" s="15"/>
      <c r="NW34" s="15"/>
      <c r="NX34" s="15"/>
      <c r="NY34" s="15"/>
      <c r="NZ34" s="15"/>
      <c r="OA34" s="15"/>
      <c r="OB34" s="15"/>
      <c r="OC34" s="15"/>
      <c r="OD34" s="15"/>
      <c r="OE34" s="15"/>
      <c r="OF34" s="15"/>
      <c r="OG34" s="15"/>
      <c r="OH34" s="15"/>
      <c r="OI34" s="15"/>
      <c r="OJ34" s="15"/>
      <c r="OK34" s="15"/>
      <c r="OL34" s="15"/>
      <c r="OM34" s="15"/>
      <c r="ON34" s="15"/>
      <c r="OO34" s="15"/>
      <c r="OP34" s="15"/>
      <c r="OQ34" s="15"/>
      <c r="OR34" s="15"/>
      <c r="OS34" s="15"/>
      <c r="OT34" s="15"/>
      <c r="OU34" s="15"/>
      <c r="OV34" s="15"/>
      <c r="OW34" s="15"/>
      <c r="OX34" s="15"/>
      <c r="OY34" s="15"/>
      <c r="OZ34" s="15"/>
      <c r="PA34" s="15"/>
      <c r="PB34" s="15"/>
      <c r="PC34" s="15"/>
      <c r="PD34" s="15"/>
      <c r="PE34" s="15"/>
      <c r="PF34" s="15"/>
      <c r="PG34" s="15"/>
      <c r="PH34" s="15"/>
      <c r="PI34" s="15"/>
      <c r="PJ34" s="15"/>
      <c r="PK34" s="15"/>
      <c r="PL34" s="15"/>
      <c r="PM34" s="15"/>
      <c r="PN34" s="15"/>
      <c r="PO34" s="15"/>
      <c r="PP34" s="15"/>
      <c r="PQ34" s="15"/>
      <c r="PR34" s="15"/>
      <c r="PS34" s="15"/>
      <c r="PT34" s="15"/>
      <c r="PU34" s="15"/>
      <c r="PV34" s="15"/>
      <c r="PW34" s="15"/>
      <c r="PX34" s="15"/>
      <c r="PY34" s="15"/>
      <c r="PZ34" s="15"/>
      <c r="QA34" s="15"/>
      <c r="QB34" s="15"/>
      <c r="QC34" s="15"/>
      <c r="QD34" s="15"/>
      <c r="QE34" s="15"/>
      <c r="QF34" s="15"/>
      <c r="QG34" s="15"/>
      <c r="QH34" s="15"/>
      <c r="QI34" s="15"/>
      <c r="QJ34" s="15"/>
      <c r="QK34" s="15"/>
      <c r="QL34" s="15"/>
      <c r="QM34" s="15"/>
      <c r="QN34" s="15"/>
      <c r="QO34" s="15"/>
      <c r="QP34" s="15"/>
      <c r="QQ34" s="15"/>
      <c r="QR34" s="15"/>
      <c r="QS34" s="15"/>
      <c r="QT34" s="15"/>
      <c r="QU34" s="15"/>
      <c r="QV34" s="15"/>
      <c r="QW34" s="15"/>
      <c r="QX34" s="15"/>
      <c r="QY34" s="15"/>
      <c r="QZ34" s="15"/>
      <c r="RA34" s="15"/>
      <c r="RB34" s="15"/>
      <c r="RC34" s="15"/>
      <c r="RD34" s="15"/>
      <c r="RE34" s="15"/>
      <c r="RF34" s="15"/>
      <c r="RG34" s="15"/>
      <c r="RH34" s="15"/>
      <c r="RI34" s="15"/>
      <c r="RJ34" s="15"/>
      <c r="RK34" s="15"/>
      <c r="RL34" s="15"/>
      <c r="RM34" s="15"/>
      <c r="RN34" s="15"/>
      <c r="RO34" s="15"/>
      <c r="RP34" s="15"/>
      <c r="RQ34" s="15"/>
      <c r="RR34" s="15"/>
      <c r="RS34" s="15"/>
      <c r="RT34" s="15"/>
      <c r="RU34" s="15"/>
      <c r="RV34" s="15"/>
      <c r="RW34" s="15"/>
      <c r="RX34" s="15"/>
      <c r="RY34" s="15"/>
      <c r="RZ34" s="15"/>
      <c r="SA34" s="15"/>
      <c r="SB34" s="15"/>
      <c r="SC34" s="15"/>
      <c r="SD34" s="15"/>
      <c r="SE34" s="15"/>
      <c r="SF34" s="15"/>
      <c r="SG34" s="15"/>
      <c r="SH34" s="15"/>
      <c r="SI34" s="15"/>
      <c r="SJ34" s="15"/>
      <c r="SK34" s="15"/>
      <c r="SL34" s="15"/>
      <c r="SM34" s="15"/>
      <c r="SN34" s="15"/>
      <c r="SO34" s="15"/>
      <c r="SP34" s="15"/>
      <c r="SQ34" s="15"/>
      <c r="SR34" s="15"/>
      <c r="SS34" s="15"/>
      <c r="ST34" s="15"/>
      <c r="SU34" s="15"/>
      <c r="SV34" s="15"/>
      <c r="SW34" s="15"/>
      <c r="SX34" s="15"/>
      <c r="SY34" s="15"/>
      <c r="SZ34" s="15"/>
      <c r="TA34" s="15"/>
      <c r="TB34" s="15"/>
      <c r="TC34" s="15"/>
      <c r="TD34" s="15"/>
      <c r="TE34" s="15"/>
      <c r="TF34" s="15"/>
      <c r="TG34" s="15"/>
      <c r="TH34" s="15"/>
      <c r="TI34" s="15"/>
      <c r="TJ34" s="15"/>
      <c r="TK34" s="15"/>
      <c r="TL34" s="15"/>
      <c r="TM34" s="15"/>
      <c r="TN34" s="15"/>
      <c r="TO34" s="15"/>
      <c r="TP34" s="15"/>
      <c r="TQ34" s="15"/>
      <c r="TR34" s="15"/>
      <c r="TS34" s="15"/>
      <c r="TT34" s="15"/>
      <c r="TU34" s="15"/>
      <c r="TV34" s="15"/>
      <c r="TW34" s="15"/>
      <c r="TX34" s="15"/>
      <c r="TY34" s="15"/>
      <c r="TZ34" s="15"/>
      <c r="UA34" s="15"/>
      <c r="UB34" s="15"/>
      <c r="UC34" s="15"/>
      <c r="UD34" s="15"/>
      <c r="UE34" s="15"/>
      <c r="UF34" s="15"/>
      <c r="UG34" s="15"/>
      <c r="UH34" s="15"/>
      <c r="UI34" s="15"/>
      <c r="UJ34" s="15"/>
      <c r="UK34" s="15"/>
      <c r="UL34" s="15"/>
      <c r="UM34" s="15"/>
      <c r="UN34" s="15"/>
      <c r="UO34" s="15"/>
      <c r="UP34" s="15"/>
      <c r="UQ34" s="15"/>
      <c r="UR34" s="15"/>
      <c r="US34" s="15"/>
      <c r="UT34" s="15"/>
      <c r="UU34" s="15"/>
      <c r="UV34" s="15"/>
      <c r="UW34" s="15"/>
      <c r="UX34" s="15"/>
      <c r="UY34" s="15"/>
      <c r="UZ34" s="15"/>
      <c r="VA34" s="15"/>
      <c r="VB34" s="15"/>
      <c r="VC34" s="15"/>
      <c r="VD34" s="15"/>
      <c r="VE34" s="15"/>
      <c r="VF34" s="15"/>
      <c r="VG34" s="15"/>
      <c r="VH34" s="15"/>
      <c r="VI34" s="15"/>
      <c r="VJ34" s="15"/>
      <c r="VK34" s="15"/>
      <c r="VL34" s="15"/>
      <c r="VM34" s="15"/>
      <c r="VN34" s="15"/>
      <c r="VO34" s="15"/>
      <c r="VP34" s="15"/>
      <c r="VQ34" s="15"/>
      <c r="VR34" s="15"/>
      <c r="VS34" s="15"/>
      <c r="VT34" s="15"/>
      <c r="VU34" s="15"/>
      <c r="VV34" s="15"/>
      <c r="VW34" s="15"/>
      <c r="VX34" s="15"/>
      <c r="VY34" s="15"/>
      <c r="VZ34" s="15"/>
      <c r="WA34" s="15"/>
      <c r="WB34" s="15"/>
      <c r="WC34" s="15"/>
      <c r="WD34" s="15"/>
      <c r="WE34" s="15"/>
      <c r="WF34" s="15"/>
      <c r="WG34" s="15"/>
      <c r="WH34" s="15"/>
      <c r="WI34" s="15"/>
      <c r="WJ34" s="15"/>
      <c r="WK34" s="15"/>
      <c r="WL34" s="15"/>
      <c r="WM34" s="15"/>
      <c r="WN34" s="15"/>
      <c r="WO34" s="15"/>
      <c r="WP34" s="15"/>
      <c r="WQ34" s="15"/>
      <c r="WR34" s="15"/>
      <c r="WS34" s="15"/>
      <c r="WT34" s="15"/>
      <c r="WU34" s="15"/>
      <c r="WV34" s="15"/>
      <c r="WW34" s="15"/>
      <c r="WX34" s="15"/>
      <c r="WY34" s="15"/>
      <c r="WZ34" s="15"/>
      <c r="XA34" s="15"/>
      <c r="XB34" s="15"/>
      <c r="XC34" s="15"/>
      <c r="XD34" s="15"/>
      <c r="XE34" s="15"/>
      <c r="XF34" s="15"/>
      <c r="XG34" s="15"/>
      <c r="XH34" s="15"/>
      <c r="XI34" s="15"/>
      <c r="XJ34" s="15"/>
      <c r="XK34" s="15"/>
      <c r="XL34" s="15"/>
      <c r="XM34" s="15"/>
      <c r="XN34" s="15"/>
      <c r="XO34" s="15"/>
      <c r="XP34" s="15"/>
      <c r="XQ34" s="15"/>
      <c r="XR34" s="15"/>
      <c r="XS34" s="15"/>
      <c r="XT34" s="15"/>
      <c r="XU34" s="15"/>
      <c r="XV34" s="15"/>
      <c r="XW34" s="15"/>
      <c r="XX34" s="15"/>
      <c r="XY34" s="15"/>
      <c r="XZ34" s="15"/>
      <c r="YA34" s="15"/>
      <c r="YB34" s="15"/>
      <c r="YC34" s="15"/>
      <c r="YD34" s="15"/>
      <c r="YE34" s="15"/>
      <c r="YF34" s="15"/>
      <c r="YG34" s="15"/>
      <c r="YH34" s="15"/>
      <c r="YI34" s="15"/>
      <c r="YJ34" s="15"/>
      <c r="YK34" s="15"/>
      <c r="YL34" s="15"/>
      <c r="YM34" s="15"/>
      <c r="YN34" s="15"/>
      <c r="YO34" s="15"/>
      <c r="YP34" s="15"/>
    </row>
    <row r="35" spans="1:666" s="22" customFormat="1" ht="75" x14ac:dyDescent="0.25">
      <c r="A35" s="15"/>
      <c r="B35" s="15"/>
      <c r="C35" s="137"/>
      <c r="D35" s="137"/>
      <c r="E35" s="139"/>
      <c r="F35" s="26" t="s">
        <v>181</v>
      </c>
      <c r="G35" s="133"/>
      <c r="H35" s="130"/>
      <c r="I35" s="130"/>
      <c r="J35" s="97"/>
      <c r="K35" s="87"/>
      <c r="L35" s="96"/>
      <c r="M35" s="87"/>
      <c r="N35" s="87"/>
      <c r="O35" s="95"/>
      <c r="P35" s="97"/>
      <c r="Q35" s="87"/>
      <c r="R35" s="96"/>
      <c r="S35" s="87"/>
      <c r="T35" s="87"/>
      <c r="U35" s="95"/>
      <c r="V35" s="32">
        <v>44562</v>
      </c>
      <c r="W35" s="32">
        <v>44926</v>
      </c>
      <c r="X35" s="117"/>
      <c r="Y35" s="57" t="s">
        <v>375</v>
      </c>
      <c r="Z35" s="103"/>
      <c r="AA35" s="103"/>
      <c r="AB35" s="57" t="s">
        <v>380</v>
      </c>
      <c r="AC35" s="57" t="s">
        <v>336</v>
      </c>
      <c r="AD35" s="57" t="s">
        <v>383</v>
      </c>
      <c r="AE35" s="31">
        <v>1</v>
      </c>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c r="IX35" s="15"/>
      <c r="IY35" s="15"/>
      <c r="IZ35" s="15"/>
      <c r="JA35" s="15"/>
      <c r="JB35" s="15"/>
      <c r="JC35" s="15"/>
      <c r="JD35" s="15"/>
      <c r="JE35" s="15"/>
      <c r="JF35" s="15"/>
      <c r="JG35" s="15"/>
      <c r="JH35" s="15"/>
      <c r="JI35" s="15"/>
      <c r="JJ35" s="15"/>
      <c r="JK35" s="15"/>
      <c r="JL35" s="15"/>
      <c r="JM35" s="15"/>
      <c r="JN35" s="15"/>
      <c r="JO35" s="15"/>
      <c r="JP35" s="15"/>
      <c r="JQ35" s="15"/>
      <c r="JR35" s="15"/>
      <c r="JS35" s="15"/>
      <c r="JT35" s="15"/>
      <c r="JU35" s="15"/>
      <c r="JV35" s="15"/>
      <c r="JW35" s="15"/>
      <c r="JX35" s="15"/>
      <c r="JY35" s="15"/>
      <c r="JZ35" s="15"/>
      <c r="KA35" s="15"/>
      <c r="KB35" s="15"/>
      <c r="KC35" s="15"/>
      <c r="KD35" s="15"/>
      <c r="KE35" s="15"/>
      <c r="KF35" s="15"/>
      <c r="KG35" s="15"/>
      <c r="KH35" s="15"/>
      <c r="KI35" s="15"/>
      <c r="KJ35" s="15"/>
      <c r="KK35" s="15"/>
      <c r="KL35" s="15"/>
      <c r="KM35" s="15"/>
      <c r="KN35" s="15"/>
      <c r="KO35" s="15"/>
      <c r="KP35" s="15"/>
      <c r="KQ35" s="15"/>
      <c r="KR35" s="15"/>
      <c r="KS35" s="15"/>
      <c r="KT35" s="15"/>
      <c r="KU35" s="15"/>
      <c r="KV35" s="15"/>
      <c r="KW35" s="15"/>
      <c r="KX35" s="15"/>
      <c r="KY35" s="15"/>
      <c r="KZ35" s="15"/>
      <c r="LA35" s="15"/>
      <c r="LB35" s="15"/>
      <c r="LC35" s="15"/>
      <c r="LD35" s="15"/>
      <c r="LE35" s="15"/>
      <c r="LF35" s="15"/>
      <c r="LG35" s="15"/>
      <c r="LH35" s="15"/>
      <c r="LI35" s="15"/>
      <c r="LJ35" s="15"/>
      <c r="LK35" s="15"/>
      <c r="LL35" s="15"/>
      <c r="LM35" s="15"/>
      <c r="LN35" s="15"/>
      <c r="LO35" s="15"/>
      <c r="LP35" s="15"/>
      <c r="LQ35" s="15"/>
      <c r="LR35" s="15"/>
      <c r="LS35" s="15"/>
      <c r="LT35" s="15"/>
      <c r="LU35" s="15"/>
      <c r="LV35" s="15"/>
      <c r="LW35" s="15"/>
      <c r="LX35" s="15"/>
      <c r="LY35" s="15"/>
      <c r="LZ35" s="15"/>
      <c r="MA35" s="15"/>
      <c r="MB35" s="15"/>
      <c r="MC35" s="15"/>
      <c r="MD35" s="15"/>
      <c r="ME35" s="15"/>
      <c r="MF35" s="15"/>
      <c r="MG35" s="15"/>
      <c r="MH35" s="15"/>
      <c r="MI35" s="15"/>
      <c r="MJ35" s="15"/>
      <c r="MK35" s="15"/>
      <c r="ML35" s="15"/>
      <c r="MM35" s="15"/>
      <c r="MN35" s="15"/>
      <c r="MO35" s="15"/>
      <c r="MP35" s="15"/>
      <c r="MQ35" s="15"/>
      <c r="MR35" s="15"/>
      <c r="MS35" s="15"/>
      <c r="MT35" s="15"/>
      <c r="MU35" s="15"/>
      <c r="MV35" s="15"/>
      <c r="MW35" s="15"/>
      <c r="MX35" s="15"/>
      <c r="MY35" s="15"/>
      <c r="MZ35" s="15"/>
      <c r="NA35" s="15"/>
      <c r="NB35" s="15"/>
      <c r="NC35" s="15"/>
      <c r="ND35" s="15"/>
      <c r="NE35" s="15"/>
      <c r="NF35" s="15"/>
      <c r="NG35" s="15"/>
      <c r="NH35" s="15"/>
      <c r="NI35" s="15"/>
      <c r="NJ35" s="15"/>
      <c r="NK35" s="15"/>
      <c r="NL35" s="15"/>
      <c r="NM35" s="15"/>
      <c r="NN35" s="15"/>
      <c r="NO35" s="15"/>
      <c r="NP35" s="15"/>
      <c r="NQ35" s="15"/>
      <c r="NR35" s="15"/>
      <c r="NS35" s="15"/>
      <c r="NT35" s="15"/>
      <c r="NU35" s="15"/>
      <c r="NV35" s="15"/>
      <c r="NW35" s="15"/>
      <c r="NX35" s="15"/>
      <c r="NY35" s="15"/>
      <c r="NZ35" s="15"/>
      <c r="OA35" s="15"/>
      <c r="OB35" s="15"/>
      <c r="OC35" s="15"/>
      <c r="OD35" s="15"/>
      <c r="OE35" s="15"/>
      <c r="OF35" s="15"/>
      <c r="OG35" s="15"/>
      <c r="OH35" s="15"/>
      <c r="OI35" s="15"/>
      <c r="OJ35" s="15"/>
      <c r="OK35" s="15"/>
      <c r="OL35" s="15"/>
      <c r="OM35" s="15"/>
      <c r="ON35" s="15"/>
      <c r="OO35" s="15"/>
      <c r="OP35" s="15"/>
      <c r="OQ35" s="15"/>
      <c r="OR35" s="15"/>
      <c r="OS35" s="15"/>
      <c r="OT35" s="15"/>
      <c r="OU35" s="15"/>
      <c r="OV35" s="15"/>
      <c r="OW35" s="15"/>
      <c r="OX35" s="15"/>
      <c r="OY35" s="15"/>
      <c r="OZ35" s="15"/>
      <c r="PA35" s="15"/>
      <c r="PB35" s="15"/>
      <c r="PC35" s="15"/>
      <c r="PD35" s="15"/>
      <c r="PE35" s="15"/>
      <c r="PF35" s="15"/>
      <c r="PG35" s="15"/>
      <c r="PH35" s="15"/>
      <c r="PI35" s="15"/>
      <c r="PJ35" s="15"/>
      <c r="PK35" s="15"/>
      <c r="PL35" s="15"/>
      <c r="PM35" s="15"/>
      <c r="PN35" s="15"/>
      <c r="PO35" s="15"/>
      <c r="PP35" s="15"/>
      <c r="PQ35" s="15"/>
      <c r="PR35" s="15"/>
      <c r="PS35" s="15"/>
      <c r="PT35" s="15"/>
      <c r="PU35" s="15"/>
      <c r="PV35" s="15"/>
      <c r="PW35" s="15"/>
      <c r="PX35" s="15"/>
      <c r="PY35" s="15"/>
      <c r="PZ35" s="15"/>
      <c r="QA35" s="15"/>
      <c r="QB35" s="15"/>
      <c r="QC35" s="15"/>
      <c r="QD35" s="15"/>
      <c r="QE35" s="15"/>
      <c r="QF35" s="15"/>
      <c r="QG35" s="15"/>
      <c r="QH35" s="15"/>
      <c r="QI35" s="15"/>
      <c r="QJ35" s="15"/>
      <c r="QK35" s="15"/>
      <c r="QL35" s="15"/>
      <c r="QM35" s="15"/>
      <c r="QN35" s="15"/>
      <c r="QO35" s="15"/>
      <c r="QP35" s="15"/>
      <c r="QQ35" s="15"/>
      <c r="QR35" s="15"/>
      <c r="QS35" s="15"/>
      <c r="QT35" s="15"/>
      <c r="QU35" s="15"/>
      <c r="QV35" s="15"/>
      <c r="QW35" s="15"/>
      <c r="QX35" s="15"/>
      <c r="QY35" s="15"/>
      <c r="QZ35" s="15"/>
      <c r="RA35" s="15"/>
      <c r="RB35" s="15"/>
      <c r="RC35" s="15"/>
      <c r="RD35" s="15"/>
      <c r="RE35" s="15"/>
      <c r="RF35" s="15"/>
      <c r="RG35" s="15"/>
      <c r="RH35" s="15"/>
      <c r="RI35" s="15"/>
      <c r="RJ35" s="15"/>
      <c r="RK35" s="15"/>
      <c r="RL35" s="15"/>
      <c r="RM35" s="15"/>
      <c r="RN35" s="15"/>
      <c r="RO35" s="15"/>
      <c r="RP35" s="15"/>
      <c r="RQ35" s="15"/>
      <c r="RR35" s="15"/>
      <c r="RS35" s="15"/>
      <c r="RT35" s="15"/>
      <c r="RU35" s="15"/>
      <c r="RV35" s="15"/>
      <c r="RW35" s="15"/>
      <c r="RX35" s="15"/>
      <c r="RY35" s="15"/>
      <c r="RZ35" s="15"/>
      <c r="SA35" s="15"/>
      <c r="SB35" s="15"/>
      <c r="SC35" s="15"/>
      <c r="SD35" s="15"/>
      <c r="SE35" s="15"/>
      <c r="SF35" s="15"/>
      <c r="SG35" s="15"/>
      <c r="SH35" s="15"/>
      <c r="SI35" s="15"/>
      <c r="SJ35" s="15"/>
      <c r="SK35" s="15"/>
      <c r="SL35" s="15"/>
      <c r="SM35" s="15"/>
      <c r="SN35" s="15"/>
      <c r="SO35" s="15"/>
      <c r="SP35" s="15"/>
      <c r="SQ35" s="15"/>
      <c r="SR35" s="15"/>
      <c r="SS35" s="15"/>
      <c r="ST35" s="15"/>
      <c r="SU35" s="15"/>
      <c r="SV35" s="15"/>
      <c r="SW35" s="15"/>
      <c r="SX35" s="15"/>
      <c r="SY35" s="15"/>
      <c r="SZ35" s="15"/>
      <c r="TA35" s="15"/>
      <c r="TB35" s="15"/>
      <c r="TC35" s="15"/>
      <c r="TD35" s="15"/>
      <c r="TE35" s="15"/>
      <c r="TF35" s="15"/>
      <c r="TG35" s="15"/>
      <c r="TH35" s="15"/>
      <c r="TI35" s="15"/>
      <c r="TJ35" s="15"/>
      <c r="TK35" s="15"/>
      <c r="TL35" s="15"/>
      <c r="TM35" s="15"/>
      <c r="TN35" s="15"/>
      <c r="TO35" s="15"/>
      <c r="TP35" s="15"/>
      <c r="TQ35" s="15"/>
      <c r="TR35" s="15"/>
      <c r="TS35" s="15"/>
      <c r="TT35" s="15"/>
      <c r="TU35" s="15"/>
      <c r="TV35" s="15"/>
      <c r="TW35" s="15"/>
      <c r="TX35" s="15"/>
      <c r="TY35" s="15"/>
      <c r="TZ35" s="15"/>
      <c r="UA35" s="15"/>
      <c r="UB35" s="15"/>
      <c r="UC35" s="15"/>
      <c r="UD35" s="15"/>
      <c r="UE35" s="15"/>
      <c r="UF35" s="15"/>
      <c r="UG35" s="15"/>
      <c r="UH35" s="15"/>
      <c r="UI35" s="15"/>
      <c r="UJ35" s="15"/>
      <c r="UK35" s="15"/>
      <c r="UL35" s="15"/>
      <c r="UM35" s="15"/>
      <c r="UN35" s="15"/>
      <c r="UO35" s="15"/>
      <c r="UP35" s="15"/>
      <c r="UQ35" s="15"/>
      <c r="UR35" s="15"/>
      <c r="US35" s="15"/>
      <c r="UT35" s="15"/>
      <c r="UU35" s="15"/>
      <c r="UV35" s="15"/>
      <c r="UW35" s="15"/>
      <c r="UX35" s="15"/>
      <c r="UY35" s="15"/>
      <c r="UZ35" s="15"/>
      <c r="VA35" s="15"/>
      <c r="VB35" s="15"/>
      <c r="VC35" s="15"/>
      <c r="VD35" s="15"/>
      <c r="VE35" s="15"/>
      <c r="VF35" s="15"/>
      <c r="VG35" s="15"/>
      <c r="VH35" s="15"/>
      <c r="VI35" s="15"/>
      <c r="VJ35" s="15"/>
      <c r="VK35" s="15"/>
      <c r="VL35" s="15"/>
      <c r="VM35" s="15"/>
      <c r="VN35" s="15"/>
      <c r="VO35" s="15"/>
      <c r="VP35" s="15"/>
      <c r="VQ35" s="15"/>
      <c r="VR35" s="15"/>
      <c r="VS35" s="15"/>
      <c r="VT35" s="15"/>
      <c r="VU35" s="15"/>
      <c r="VV35" s="15"/>
      <c r="VW35" s="15"/>
      <c r="VX35" s="15"/>
      <c r="VY35" s="15"/>
      <c r="VZ35" s="15"/>
      <c r="WA35" s="15"/>
      <c r="WB35" s="15"/>
      <c r="WC35" s="15"/>
      <c r="WD35" s="15"/>
      <c r="WE35" s="15"/>
      <c r="WF35" s="15"/>
      <c r="WG35" s="15"/>
      <c r="WH35" s="15"/>
      <c r="WI35" s="15"/>
      <c r="WJ35" s="15"/>
      <c r="WK35" s="15"/>
      <c r="WL35" s="15"/>
      <c r="WM35" s="15"/>
      <c r="WN35" s="15"/>
      <c r="WO35" s="15"/>
      <c r="WP35" s="15"/>
      <c r="WQ35" s="15"/>
      <c r="WR35" s="15"/>
      <c r="WS35" s="15"/>
      <c r="WT35" s="15"/>
      <c r="WU35" s="15"/>
      <c r="WV35" s="15"/>
      <c r="WW35" s="15"/>
      <c r="WX35" s="15"/>
      <c r="WY35" s="15"/>
      <c r="WZ35" s="15"/>
      <c r="XA35" s="15"/>
      <c r="XB35" s="15"/>
      <c r="XC35" s="15"/>
      <c r="XD35" s="15"/>
      <c r="XE35" s="15"/>
      <c r="XF35" s="15"/>
      <c r="XG35" s="15"/>
      <c r="XH35" s="15"/>
      <c r="XI35" s="15"/>
      <c r="XJ35" s="15"/>
      <c r="XK35" s="15"/>
      <c r="XL35" s="15"/>
      <c r="XM35" s="15"/>
      <c r="XN35" s="15"/>
      <c r="XO35" s="15"/>
      <c r="XP35" s="15"/>
      <c r="XQ35" s="15"/>
      <c r="XR35" s="15"/>
      <c r="XS35" s="15"/>
      <c r="XT35" s="15"/>
      <c r="XU35" s="15"/>
      <c r="XV35" s="15"/>
      <c r="XW35" s="15"/>
      <c r="XX35" s="15"/>
      <c r="XY35" s="15"/>
      <c r="XZ35" s="15"/>
      <c r="YA35" s="15"/>
      <c r="YB35" s="15"/>
      <c r="YC35" s="15"/>
      <c r="YD35" s="15"/>
      <c r="YE35" s="15"/>
      <c r="YF35" s="15"/>
      <c r="YG35" s="15"/>
      <c r="YH35" s="15"/>
      <c r="YI35" s="15"/>
      <c r="YJ35" s="15"/>
      <c r="YK35" s="15"/>
      <c r="YL35" s="15"/>
      <c r="YM35" s="15"/>
      <c r="YN35" s="15"/>
      <c r="YO35" s="15"/>
      <c r="YP35" s="15"/>
    </row>
    <row r="36" spans="1:666" s="22" customFormat="1" ht="30" x14ac:dyDescent="0.25">
      <c r="A36" s="15"/>
      <c r="B36" s="15"/>
      <c r="C36" s="137"/>
      <c r="D36" s="137"/>
      <c r="E36" s="139"/>
      <c r="F36" s="26" t="s">
        <v>178</v>
      </c>
      <c r="G36" s="133"/>
      <c r="H36" s="130"/>
      <c r="I36" s="130"/>
      <c r="J36" s="94"/>
      <c r="K36" s="88"/>
      <c r="L36" s="90"/>
      <c r="M36" s="88"/>
      <c r="N36" s="88"/>
      <c r="O36" s="92"/>
      <c r="P36" s="94"/>
      <c r="Q36" s="88"/>
      <c r="R36" s="90"/>
      <c r="S36" s="88"/>
      <c r="T36" s="88"/>
      <c r="U36" s="92"/>
      <c r="V36" s="32">
        <v>44562</v>
      </c>
      <c r="W36" s="32">
        <v>44926</v>
      </c>
      <c r="X36" s="99"/>
      <c r="Y36" s="57" t="s">
        <v>376</v>
      </c>
      <c r="Z36" s="104"/>
      <c r="AA36" s="104"/>
      <c r="AB36" s="57" t="s">
        <v>381</v>
      </c>
      <c r="AC36" s="57" t="s">
        <v>372</v>
      </c>
      <c r="AD36" s="57" t="s">
        <v>384</v>
      </c>
      <c r="AE36" s="31">
        <v>1</v>
      </c>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c r="IX36" s="15"/>
      <c r="IY36" s="15"/>
      <c r="IZ36" s="15"/>
      <c r="JA36" s="15"/>
      <c r="JB36" s="15"/>
      <c r="JC36" s="15"/>
      <c r="JD36" s="15"/>
      <c r="JE36" s="15"/>
      <c r="JF36" s="15"/>
      <c r="JG36" s="15"/>
      <c r="JH36" s="15"/>
      <c r="JI36" s="15"/>
      <c r="JJ36" s="15"/>
      <c r="JK36" s="15"/>
      <c r="JL36" s="15"/>
      <c r="JM36" s="15"/>
      <c r="JN36" s="15"/>
      <c r="JO36" s="15"/>
      <c r="JP36" s="15"/>
      <c r="JQ36" s="15"/>
      <c r="JR36" s="15"/>
      <c r="JS36" s="15"/>
      <c r="JT36" s="15"/>
      <c r="JU36" s="15"/>
      <c r="JV36" s="15"/>
      <c r="JW36" s="15"/>
      <c r="JX36" s="15"/>
      <c r="JY36" s="15"/>
      <c r="JZ36" s="15"/>
      <c r="KA36" s="15"/>
      <c r="KB36" s="15"/>
      <c r="KC36" s="15"/>
      <c r="KD36" s="15"/>
      <c r="KE36" s="15"/>
      <c r="KF36" s="15"/>
      <c r="KG36" s="15"/>
      <c r="KH36" s="15"/>
      <c r="KI36" s="15"/>
      <c r="KJ36" s="15"/>
      <c r="KK36" s="15"/>
      <c r="KL36" s="15"/>
      <c r="KM36" s="15"/>
      <c r="KN36" s="15"/>
      <c r="KO36" s="15"/>
      <c r="KP36" s="15"/>
      <c r="KQ36" s="15"/>
      <c r="KR36" s="15"/>
      <c r="KS36" s="15"/>
      <c r="KT36" s="15"/>
      <c r="KU36" s="15"/>
      <c r="KV36" s="15"/>
      <c r="KW36" s="15"/>
      <c r="KX36" s="15"/>
      <c r="KY36" s="15"/>
      <c r="KZ36" s="15"/>
      <c r="LA36" s="15"/>
      <c r="LB36" s="15"/>
      <c r="LC36" s="15"/>
      <c r="LD36" s="15"/>
      <c r="LE36" s="15"/>
      <c r="LF36" s="15"/>
      <c r="LG36" s="15"/>
      <c r="LH36" s="15"/>
      <c r="LI36" s="15"/>
      <c r="LJ36" s="15"/>
      <c r="LK36" s="15"/>
      <c r="LL36" s="15"/>
      <c r="LM36" s="15"/>
      <c r="LN36" s="15"/>
      <c r="LO36" s="15"/>
      <c r="LP36" s="15"/>
      <c r="LQ36" s="15"/>
      <c r="LR36" s="15"/>
      <c r="LS36" s="15"/>
      <c r="LT36" s="15"/>
      <c r="LU36" s="15"/>
      <c r="LV36" s="15"/>
      <c r="LW36" s="15"/>
      <c r="LX36" s="15"/>
      <c r="LY36" s="15"/>
      <c r="LZ36" s="15"/>
      <c r="MA36" s="15"/>
      <c r="MB36" s="15"/>
      <c r="MC36" s="15"/>
      <c r="MD36" s="15"/>
      <c r="ME36" s="15"/>
      <c r="MF36" s="15"/>
      <c r="MG36" s="15"/>
      <c r="MH36" s="15"/>
      <c r="MI36" s="15"/>
      <c r="MJ36" s="15"/>
      <c r="MK36" s="15"/>
      <c r="ML36" s="15"/>
      <c r="MM36" s="15"/>
      <c r="MN36" s="15"/>
      <c r="MO36" s="15"/>
      <c r="MP36" s="15"/>
      <c r="MQ36" s="15"/>
      <c r="MR36" s="15"/>
      <c r="MS36" s="15"/>
      <c r="MT36" s="15"/>
      <c r="MU36" s="15"/>
      <c r="MV36" s="15"/>
      <c r="MW36" s="15"/>
      <c r="MX36" s="15"/>
      <c r="MY36" s="15"/>
      <c r="MZ36" s="15"/>
      <c r="NA36" s="15"/>
      <c r="NB36" s="15"/>
      <c r="NC36" s="15"/>
      <c r="ND36" s="15"/>
      <c r="NE36" s="15"/>
      <c r="NF36" s="15"/>
      <c r="NG36" s="15"/>
      <c r="NH36" s="15"/>
      <c r="NI36" s="15"/>
      <c r="NJ36" s="15"/>
      <c r="NK36" s="15"/>
      <c r="NL36" s="15"/>
      <c r="NM36" s="15"/>
      <c r="NN36" s="15"/>
      <c r="NO36" s="15"/>
      <c r="NP36" s="15"/>
      <c r="NQ36" s="15"/>
      <c r="NR36" s="15"/>
      <c r="NS36" s="15"/>
      <c r="NT36" s="15"/>
      <c r="NU36" s="15"/>
      <c r="NV36" s="15"/>
      <c r="NW36" s="15"/>
      <c r="NX36" s="15"/>
      <c r="NY36" s="15"/>
      <c r="NZ36" s="15"/>
      <c r="OA36" s="15"/>
      <c r="OB36" s="15"/>
      <c r="OC36" s="15"/>
      <c r="OD36" s="15"/>
      <c r="OE36" s="15"/>
      <c r="OF36" s="15"/>
      <c r="OG36" s="15"/>
      <c r="OH36" s="15"/>
      <c r="OI36" s="15"/>
      <c r="OJ36" s="15"/>
      <c r="OK36" s="15"/>
      <c r="OL36" s="15"/>
      <c r="OM36" s="15"/>
      <c r="ON36" s="15"/>
      <c r="OO36" s="15"/>
      <c r="OP36" s="15"/>
      <c r="OQ36" s="15"/>
      <c r="OR36" s="15"/>
      <c r="OS36" s="15"/>
      <c r="OT36" s="15"/>
      <c r="OU36" s="15"/>
      <c r="OV36" s="15"/>
      <c r="OW36" s="15"/>
      <c r="OX36" s="15"/>
      <c r="OY36" s="15"/>
      <c r="OZ36" s="15"/>
      <c r="PA36" s="15"/>
      <c r="PB36" s="15"/>
      <c r="PC36" s="15"/>
      <c r="PD36" s="15"/>
      <c r="PE36" s="15"/>
      <c r="PF36" s="15"/>
      <c r="PG36" s="15"/>
      <c r="PH36" s="15"/>
      <c r="PI36" s="15"/>
      <c r="PJ36" s="15"/>
      <c r="PK36" s="15"/>
      <c r="PL36" s="15"/>
      <c r="PM36" s="15"/>
      <c r="PN36" s="15"/>
      <c r="PO36" s="15"/>
      <c r="PP36" s="15"/>
      <c r="PQ36" s="15"/>
      <c r="PR36" s="15"/>
      <c r="PS36" s="15"/>
      <c r="PT36" s="15"/>
      <c r="PU36" s="15"/>
      <c r="PV36" s="15"/>
      <c r="PW36" s="15"/>
      <c r="PX36" s="15"/>
      <c r="PY36" s="15"/>
      <c r="PZ36" s="15"/>
      <c r="QA36" s="15"/>
      <c r="QB36" s="15"/>
      <c r="QC36" s="15"/>
      <c r="QD36" s="15"/>
      <c r="QE36" s="15"/>
      <c r="QF36" s="15"/>
      <c r="QG36" s="15"/>
      <c r="QH36" s="15"/>
      <c r="QI36" s="15"/>
      <c r="QJ36" s="15"/>
      <c r="QK36" s="15"/>
      <c r="QL36" s="15"/>
      <c r="QM36" s="15"/>
      <c r="QN36" s="15"/>
      <c r="QO36" s="15"/>
      <c r="QP36" s="15"/>
      <c r="QQ36" s="15"/>
      <c r="QR36" s="15"/>
      <c r="QS36" s="15"/>
      <c r="QT36" s="15"/>
      <c r="QU36" s="15"/>
      <c r="QV36" s="15"/>
      <c r="QW36" s="15"/>
      <c r="QX36" s="15"/>
      <c r="QY36" s="15"/>
      <c r="QZ36" s="15"/>
      <c r="RA36" s="15"/>
      <c r="RB36" s="15"/>
      <c r="RC36" s="15"/>
      <c r="RD36" s="15"/>
      <c r="RE36" s="15"/>
      <c r="RF36" s="15"/>
      <c r="RG36" s="15"/>
      <c r="RH36" s="15"/>
      <c r="RI36" s="15"/>
      <c r="RJ36" s="15"/>
      <c r="RK36" s="15"/>
      <c r="RL36" s="15"/>
      <c r="RM36" s="15"/>
      <c r="RN36" s="15"/>
      <c r="RO36" s="15"/>
      <c r="RP36" s="15"/>
      <c r="RQ36" s="15"/>
      <c r="RR36" s="15"/>
      <c r="RS36" s="15"/>
      <c r="RT36" s="15"/>
      <c r="RU36" s="15"/>
      <c r="RV36" s="15"/>
      <c r="RW36" s="15"/>
      <c r="RX36" s="15"/>
      <c r="RY36" s="15"/>
      <c r="RZ36" s="15"/>
      <c r="SA36" s="15"/>
      <c r="SB36" s="15"/>
      <c r="SC36" s="15"/>
      <c r="SD36" s="15"/>
      <c r="SE36" s="15"/>
      <c r="SF36" s="15"/>
      <c r="SG36" s="15"/>
      <c r="SH36" s="15"/>
      <c r="SI36" s="15"/>
      <c r="SJ36" s="15"/>
      <c r="SK36" s="15"/>
      <c r="SL36" s="15"/>
      <c r="SM36" s="15"/>
      <c r="SN36" s="15"/>
      <c r="SO36" s="15"/>
      <c r="SP36" s="15"/>
      <c r="SQ36" s="15"/>
      <c r="SR36" s="15"/>
      <c r="SS36" s="15"/>
      <c r="ST36" s="15"/>
      <c r="SU36" s="15"/>
      <c r="SV36" s="15"/>
      <c r="SW36" s="15"/>
      <c r="SX36" s="15"/>
      <c r="SY36" s="15"/>
      <c r="SZ36" s="15"/>
      <c r="TA36" s="15"/>
      <c r="TB36" s="15"/>
      <c r="TC36" s="15"/>
      <c r="TD36" s="15"/>
      <c r="TE36" s="15"/>
      <c r="TF36" s="15"/>
      <c r="TG36" s="15"/>
      <c r="TH36" s="15"/>
      <c r="TI36" s="15"/>
      <c r="TJ36" s="15"/>
      <c r="TK36" s="15"/>
      <c r="TL36" s="15"/>
      <c r="TM36" s="15"/>
      <c r="TN36" s="15"/>
      <c r="TO36" s="15"/>
      <c r="TP36" s="15"/>
      <c r="TQ36" s="15"/>
      <c r="TR36" s="15"/>
      <c r="TS36" s="15"/>
      <c r="TT36" s="15"/>
      <c r="TU36" s="15"/>
      <c r="TV36" s="15"/>
      <c r="TW36" s="15"/>
      <c r="TX36" s="15"/>
      <c r="TY36" s="15"/>
      <c r="TZ36" s="15"/>
      <c r="UA36" s="15"/>
      <c r="UB36" s="15"/>
      <c r="UC36" s="15"/>
      <c r="UD36" s="15"/>
      <c r="UE36" s="15"/>
      <c r="UF36" s="15"/>
      <c r="UG36" s="15"/>
      <c r="UH36" s="15"/>
      <c r="UI36" s="15"/>
      <c r="UJ36" s="15"/>
      <c r="UK36" s="15"/>
      <c r="UL36" s="15"/>
      <c r="UM36" s="15"/>
      <c r="UN36" s="15"/>
      <c r="UO36" s="15"/>
      <c r="UP36" s="15"/>
      <c r="UQ36" s="15"/>
      <c r="UR36" s="15"/>
      <c r="US36" s="15"/>
      <c r="UT36" s="15"/>
      <c r="UU36" s="15"/>
      <c r="UV36" s="15"/>
      <c r="UW36" s="15"/>
      <c r="UX36" s="15"/>
      <c r="UY36" s="15"/>
      <c r="UZ36" s="15"/>
      <c r="VA36" s="15"/>
      <c r="VB36" s="15"/>
      <c r="VC36" s="15"/>
      <c r="VD36" s="15"/>
      <c r="VE36" s="15"/>
      <c r="VF36" s="15"/>
      <c r="VG36" s="15"/>
      <c r="VH36" s="15"/>
      <c r="VI36" s="15"/>
      <c r="VJ36" s="15"/>
      <c r="VK36" s="15"/>
      <c r="VL36" s="15"/>
      <c r="VM36" s="15"/>
      <c r="VN36" s="15"/>
      <c r="VO36" s="15"/>
      <c r="VP36" s="15"/>
      <c r="VQ36" s="15"/>
      <c r="VR36" s="15"/>
      <c r="VS36" s="15"/>
      <c r="VT36" s="15"/>
      <c r="VU36" s="15"/>
      <c r="VV36" s="15"/>
      <c r="VW36" s="15"/>
      <c r="VX36" s="15"/>
      <c r="VY36" s="15"/>
      <c r="VZ36" s="15"/>
      <c r="WA36" s="15"/>
      <c r="WB36" s="15"/>
      <c r="WC36" s="15"/>
      <c r="WD36" s="15"/>
      <c r="WE36" s="15"/>
      <c r="WF36" s="15"/>
      <c r="WG36" s="15"/>
      <c r="WH36" s="15"/>
      <c r="WI36" s="15"/>
      <c r="WJ36" s="15"/>
      <c r="WK36" s="15"/>
      <c r="WL36" s="15"/>
      <c r="WM36" s="15"/>
      <c r="WN36" s="15"/>
      <c r="WO36" s="15"/>
      <c r="WP36" s="15"/>
      <c r="WQ36" s="15"/>
      <c r="WR36" s="15"/>
      <c r="WS36" s="15"/>
      <c r="WT36" s="15"/>
      <c r="WU36" s="15"/>
      <c r="WV36" s="15"/>
      <c r="WW36" s="15"/>
      <c r="WX36" s="15"/>
      <c r="WY36" s="15"/>
      <c r="WZ36" s="15"/>
      <c r="XA36" s="15"/>
      <c r="XB36" s="15"/>
      <c r="XC36" s="15"/>
      <c r="XD36" s="15"/>
      <c r="XE36" s="15"/>
      <c r="XF36" s="15"/>
      <c r="XG36" s="15"/>
      <c r="XH36" s="15"/>
      <c r="XI36" s="15"/>
      <c r="XJ36" s="15"/>
      <c r="XK36" s="15"/>
      <c r="XL36" s="15"/>
      <c r="XM36" s="15"/>
      <c r="XN36" s="15"/>
      <c r="XO36" s="15"/>
      <c r="XP36" s="15"/>
      <c r="XQ36" s="15"/>
      <c r="XR36" s="15"/>
      <c r="XS36" s="15"/>
      <c r="XT36" s="15"/>
      <c r="XU36" s="15"/>
      <c r="XV36" s="15"/>
      <c r="XW36" s="15"/>
      <c r="XX36" s="15"/>
      <c r="XY36" s="15"/>
      <c r="XZ36" s="15"/>
      <c r="YA36" s="15"/>
      <c r="YB36" s="15"/>
      <c r="YC36" s="15"/>
      <c r="YD36" s="15"/>
      <c r="YE36" s="15"/>
      <c r="YF36" s="15"/>
      <c r="YG36" s="15"/>
      <c r="YH36" s="15"/>
      <c r="YI36" s="15"/>
      <c r="YJ36" s="15"/>
      <c r="YK36" s="15"/>
      <c r="YL36" s="15"/>
      <c r="YM36" s="15"/>
      <c r="YN36" s="15"/>
      <c r="YO36" s="15"/>
      <c r="YP36" s="15"/>
    </row>
    <row r="37" spans="1:666" s="22" customFormat="1" ht="30" x14ac:dyDescent="0.25">
      <c r="A37" s="15"/>
      <c r="B37" s="15"/>
      <c r="C37" s="114" t="s">
        <v>396</v>
      </c>
      <c r="D37" s="140" t="s">
        <v>145</v>
      </c>
      <c r="E37" s="139" t="s">
        <v>315</v>
      </c>
      <c r="F37" s="56" t="s">
        <v>178</v>
      </c>
      <c r="G37" s="141" t="s">
        <v>196</v>
      </c>
      <c r="H37" s="144" t="s">
        <v>198</v>
      </c>
      <c r="I37" s="78" t="s">
        <v>364</v>
      </c>
      <c r="J37" s="93" t="s">
        <v>313</v>
      </c>
      <c r="K37" s="86">
        <f t="shared" si="2"/>
        <v>1</v>
      </c>
      <c r="L37" s="89" t="s">
        <v>23</v>
      </c>
      <c r="M37" s="86">
        <f t="shared" si="0"/>
        <v>2</v>
      </c>
      <c r="N37" s="86" t="str">
        <f t="shared" si="4"/>
        <v>12</v>
      </c>
      <c r="O37" s="91" t="str">
        <f>VLOOKUP(N37,'Tabla de Valoracion'!$I$11:$K$25,3,FALSE)</f>
        <v>ZONA DE RIESGO BAJA</v>
      </c>
      <c r="P37" s="93" t="s">
        <v>313</v>
      </c>
      <c r="Q37" s="86">
        <f t="shared" si="3"/>
        <v>1</v>
      </c>
      <c r="R37" s="89" t="s">
        <v>23</v>
      </c>
      <c r="S37" s="86">
        <f t="shared" si="1"/>
        <v>2</v>
      </c>
      <c r="T37" s="86" t="str">
        <f t="shared" ref="T37" si="10">CONCATENATE(Q37,S37)</f>
        <v>12</v>
      </c>
      <c r="U37" s="91" t="str">
        <f>VLOOKUP(T37,'Tabla de Valoracion'!$I$11:$K$25,3,FALSE)</f>
        <v>ZONA DE RIESGO BAJA</v>
      </c>
      <c r="V37" s="100">
        <v>44562</v>
      </c>
      <c r="W37" s="100">
        <v>44926</v>
      </c>
      <c r="X37" s="98" t="s">
        <v>360</v>
      </c>
      <c r="Y37" s="80" t="s">
        <v>200</v>
      </c>
      <c r="Z37" s="80" t="s">
        <v>361</v>
      </c>
      <c r="AA37" s="80" t="s">
        <v>410</v>
      </c>
      <c r="AB37" s="80" t="s">
        <v>362</v>
      </c>
      <c r="AC37" s="61" t="s">
        <v>325</v>
      </c>
      <c r="AD37" s="80" t="s">
        <v>363</v>
      </c>
      <c r="AE37" s="147">
        <v>1</v>
      </c>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c r="IX37" s="15"/>
      <c r="IY37" s="15"/>
      <c r="IZ37" s="15"/>
      <c r="JA37" s="15"/>
      <c r="JB37" s="15"/>
      <c r="JC37" s="15"/>
      <c r="JD37" s="15"/>
      <c r="JE37" s="15"/>
      <c r="JF37" s="15"/>
      <c r="JG37" s="15"/>
      <c r="JH37" s="15"/>
      <c r="JI37" s="15"/>
      <c r="JJ37" s="15"/>
      <c r="JK37" s="15"/>
      <c r="JL37" s="15"/>
      <c r="JM37" s="15"/>
      <c r="JN37" s="15"/>
      <c r="JO37" s="15"/>
      <c r="JP37" s="15"/>
      <c r="JQ37" s="15"/>
      <c r="JR37" s="15"/>
      <c r="JS37" s="15"/>
      <c r="JT37" s="15"/>
      <c r="JU37" s="15"/>
      <c r="JV37" s="15"/>
      <c r="JW37" s="15"/>
      <c r="JX37" s="15"/>
      <c r="JY37" s="15"/>
      <c r="JZ37" s="15"/>
      <c r="KA37" s="15"/>
      <c r="KB37" s="15"/>
      <c r="KC37" s="15"/>
      <c r="KD37" s="15"/>
      <c r="KE37" s="15"/>
      <c r="KF37" s="15"/>
      <c r="KG37" s="15"/>
      <c r="KH37" s="15"/>
      <c r="KI37" s="15"/>
      <c r="KJ37" s="15"/>
      <c r="KK37" s="15"/>
      <c r="KL37" s="15"/>
      <c r="KM37" s="15"/>
      <c r="KN37" s="15"/>
      <c r="KO37" s="15"/>
      <c r="KP37" s="15"/>
      <c r="KQ37" s="15"/>
      <c r="KR37" s="15"/>
      <c r="KS37" s="15"/>
      <c r="KT37" s="15"/>
      <c r="KU37" s="15"/>
      <c r="KV37" s="15"/>
      <c r="KW37" s="15"/>
      <c r="KX37" s="15"/>
      <c r="KY37" s="15"/>
      <c r="KZ37" s="15"/>
      <c r="LA37" s="15"/>
      <c r="LB37" s="15"/>
      <c r="LC37" s="15"/>
      <c r="LD37" s="15"/>
      <c r="LE37" s="15"/>
      <c r="LF37" s="15"/>
      <c r="LG37" s="15"/>
      <c r="LH37" s="15"/>
      <c r="LI37" s="15"/>
      <c r="LJ37" s="15"/>
      <c r="LK37" s="15"/>
      <c r="LL37" s="15"/>
      <c r="LM37" s="15"/>
      <c r="LN37" s="15"/>
      <c r="LO37" s="15"/>
      <c r="LP37" s="15"/>
      <c r="LQ37" s="15"/>
      <c r="LR37" s="15"/>
      <c r="LS37" s="15"/>
      <c r="LT37" s="15"/>
      <c r="LU37" s="15"/>
      <c r="LV37" s="15"/>
      <c r="LW37" s="15"/>
      <c r="LX37" s="15"/>
      <c r="LY37" s="15"/>
      <c r="LZ37" s="15"/>
      <c r="MA37" s="15"/>
      <c r="MB37" s="15"/>
      <c r="MC37" s="15"/>
      <c r="MD37" s="15"/>
      <c r="ME37" s="15"/>
      <c r="MF37" s="15"/>
      <c r="MG37" s="15"/>
      <c r="MH37" s="15"/>
      <c r="MI37" s="15"/>
      <c r="MJ37" s="15"/>
      <c r="MK37" s="15"/>
      <c r="ML37" s="15"/>
      <c r="MM37" s="15"/>
      <c r="MN37" s="15"/>
      <c r="MO37" s="15"/>
      <c r="MP37" s="15"/>
      <c r="MQ37" s="15"/>
      <c r="MR37" s="15"/>
      <c r="MS37" s="15"/>
      <c r="MT37" s="15"/>
      <c r="MU37" s="15"/>
      <c r="MV37" s="15"/>
      <c r="MW37" s="15"/>
      <c r="MX37" s="15"/>
      <c r="MY37" s="15"/>
      <c r="MZ37" s="15"/>
      <c r="NA37" s="15"/>
      <c r="NB37" s="15"/>
      <c r="NC37" s="15"/>
      <c r="ND37" s="15"/>
      <c r="NE37" s="15"/>
      <c r="NF37" s="15"/>
      <c r="NG37" s="15"/>
      <c r="NH37" s="15"/>
      <c r="NI37" s="15"/>
      <c r="NJ37" s="15"/>
      <c r="NK37" s="15"/>
      <c r="NL37" s="15"/>
      <c r="NM37" s="15"/>
      <c r="NN37" s="15"/>
      <c r="NO37" s="15"/>
      <c r="NP37" s="15"/>
      <c r="NQ37" s="15"/>
      <c r="NR37" s="15"/>
      <c r="NS37" s="15"/>
      <c r="NT37" s="15"/>
      <c r="NU37" s="15"/>
      <c r="NV37" s="15"/>
      <c r="NW37" s="15"/>
      <c r="NX37" s="15"/>
      <c r="NY37" s="15"/>
      <c r="NZ37" s="15"/>
      <c r="OA37" s="15"/>
      <c r="OB37" s="15"/>
      <c r="OC37" s="15"/>
      <c r="OD37" s="15"/>
      <c r="OE37" s="15"/>
      <c r="OF37" s="15"/>
      <c r="OG37" s="15"/>
      <c r="OH37" s="15"/>
      <c r="OI37" s="15"/>
      <c r="OJ37" s="15"/>
      <c r="OK37" s="15"/>
      <c r="OL37" s="15"/>
      <c r="OM37" s="15"/>
      <c r="ON37" s="15"/>
      <c r="OO37" s="15"/>
      <c r="OP37" s="15"/>
      <c r="OQ37" s="15"/>
      <c r="OR37" s="15"/>
      <c r="OS37" s="15"/>
      <c r="OT37" s="15"/>
      <c r="OU37" s="15"/>
      <c r="OV37" s="15"/>
      <c r="OW37" s="15"/>
      <c r="OX37" s="15"/>
      <c r="OY37" s="15"/>
      <c r="OZ37" s="15"/>
      <c r="PA37" s="15"/>
      <c r="PB37" s="15"/>
      <c r="PC37" s="15"/>
      <c r="PD37" s="15"/>
      <c r="PE37" s="15"/>
      <c r="PF37" s="15"/>
      <c r="PG37" s="15"/>
      <c r="PH37" s="15"/>
      <c r="PI37" s="15"/>
      <c r="PJ37" s="15"/>
      <c r="PK37" s="15"/>
      <c r="PL37" s="15"/>
      <c r="PM37" s="15"/>
      <c r="PN37" s="15"/>
      <c r="PO37" s="15"/>
      <c r="PP37" s="15"/>
      <c r="PQ37" s="15"/>
      <c r="PR37" s="15"/>
      <c r="PS37" s="15"/>
      <c r="PT37" s="15"/>
      <c r="PU37" s="15"/>
      <c r="PV37" s="15"/>
      <c r="PW37" s="15"/>
      <c r="PX37" s="15"/>
      <c r="PY37" s="15"/>
      <c r="PZ37" s="15"/>
      <c r="QA37" s="15"/>
      <c r="QB37" s="15"/>
      <c r="QC37" s="15"/>
      <c r="QD37" s="15"/>
      <c r="QE37" s="15"/>
      <c r="QF37" s="15"/>
      <c r="QG37" s="15"/>
      <c r="QH37" s="15"/>
      <c r="QI37" s="15"/>
      <c r="QJ37" s="15"/>
      <c r="QK37" s="15"/>
      <c r="QL37" s="15"/>
      <c r="QM37" s="15"/>
      <c r="QN37" s="15"/>
      <c r="QO37" s="15"/>
      <c r="QP37" s="15"/>
      <c r="QQ37" s="15"/>
      <c r="QR37" s="15"/>
      <c r="QS37" s="15"/>
      <c r="QT37" s="15"/>
      <c r="QU37" s="15"/>
      <c r="QV37" s="15"/>
      <c r="QW37" s="15"/>
      <c r="QX37" s="15"/>
      <c r="QY37" s="15"/>
      <c r="QZ37" s="15"/>
      <c r="RA37" s="15"/>
      <c r="RB37" s="15"/>
      <c r="RC37" s="15"/>
      <c r="RD37" s="15"/>
      <c r="RE37" s="15"/>
      <c r="RF37" s="15"/>
      <c r="RG37" s="15"/>
      <c r="RH37" s="15"/>
      <c r="RI37" s="15"/>
      <c r="RJ37" s="15"/>
      <c r="RK37" s="15"/>
      <c r="RL37" s="15"/>
      <c r="RM37" s="15"/>
      <c r="RN37" s="15"/>
      <c r="RO37" s="15"/>
      <c r="RP37" s="15"/>
      <c r="RQ37" s="15"/>
      <c r="RR37" s="15"/>
      <c r="RS37" s="15"/>
      <c r="RT37" s="15"/>
      <c r="RU37" s="15"/>
      <c r="RV37" s="15"/>
      <c r="RW37" s="15"/>
      <c r="RX37" s="15"/>
      <c r="RY37" s="15"/>
      <c r="RZ37" s="15"/>
      <c r="SA37" s="15"/>
      <c r="SB37" s="15"/>
      <c r="SC37" s="15"/>
      <c r="SD37" s="15"/>
      <c r="SE37" s="15"/>
      <c r="SF37" s="15"/>
      <c r="SG37" s="15"/>
      <c r="SH37" s="15"/>
      <c r="SI37" s="15"/>
      <c r="SJ37" s="15"/>
      <c r="SK37" s="15"/>
      <c r="SL37" s="15"/>
      <c r="SM37" s="15"/>
      <c r="SN37" s="15"/>
      <c r="SO37" s="15"/>
      <c r="SP37" s="15"/>
      <c r="SQ37" s="15"/>
      <c r="SR37" s="15"/>
      <c r="SS37" s="15"/>
      <c r="ST37" s="15"/>
      <c r="SU37" s="15"/>
      <c r="SV37" s="15"/>
      <c r="SW37" s="15"/>
      <c r="SX37" s="15"/>
      <c r="SY37" s="15"/>
      <c r="SZ37" s="15"/>
      <c r="TA37" s="15"/>
      <c r="TB37" s="15"/>
      <c r="TC37" s="15"/>
      <c r="TD37" s="15"/>
      <c r="TE37" s="15"/>
      <c r="TF37" s="15"/>
      <c r="TG37" s="15"/>
      <c r="TH37" s="15"/>
      <c r="TI37" s="15"/>
      <c r="TJ37" s="15"/>
      <c r="TK37" s="15"/>
      <c r="TL37" s="15"/>
      <c r="TM37" s="15"/>
      <c r="TN37" s="15"/>
      <c r="TO37" s="15"/>
      <c r="TP37" s="15"/>
      <c r="TQ37" s="15"/>
      <c r="TR37" s="15"/>
      <c r="TS37" s="15"/>
      <c r="TT37" s="15"/>
      <c r="TU37" s="15"/>
      <c r="TV37" s="15"/>
      <c r="TW37" s="15"/>
      <c r="TX37" s="15"/>
      <c r="TY37" s="15"/>
      <c r="TZ37" s="15"/>
      <c r="UA37" s="15"/>
      <c r="UB37" s="15"/>
      <c r="UC37" s="15"/>
      <c r="UD37" s="15"/>
      <c r="UE37" s="15"/>
      <c r="UF37" s="15"/>
      <c r="UG37" s="15"/>
      <c r="UH37" s="15"/>
      <c r="UI37" s="15"/>
      <c r="UJ37" s="15"/>
      <c r="UK37" s="15"/>
      <c r="UL37" s="15"/>
      <c r="UM37" s="15"/>
      <c r="UN37" s="15"/>
      <c r="UO37" s="15"/>
      <c r="UP37" s="15"/>
      <c r="UQ37" s="15"/>
      <c r="UR37" s="15"/>
      <c r="US37" s="15"/>
      <c r="UT37" s="15"/>
      <c r="UU37" s="15"/>
      <c r="UV37" s="15"/>
      <c r="UW37" s="15"/>
      <c r="UX37" s="15"/>
      <c r="UY37" s="15"/>
      <c r="UZ37" s="15"/>
      <c r="VA37" s="15"/>
      <c r="VB37" s="15"/>
      <c r="VC37" s="15"/>
      <c r="VD37" s="15"/>
      <c r="VE37" s="15"/>
      <c r="VF37" s="15"/>
      <c r="VG37" s="15"/>
      <c r="VH37" s="15"/>
      <c r="VI37" s="15"/>
      <c r="VJ37" s="15"/>
      <c r="VK37" s="15"/>
      <c r="VL37" s="15"/>
      <c r="VM37" s="15"/>
      <c r="VN37" s="15"/>
      <c r="VO37" s="15"/>
      <c r="VP37" s="15"/>
      <c r="VQ37" s="15"/>
      <c r="VR37" s="15"/>
      <c r="VS37" s="15"/>
      <c r="VT37" s="15"/>
      <c r="VU37" s="15"/>
      <c r="VV37" s="15"/>
      <c r="VW37" s="15"/>
      <c r="VX37" s="15"/>
      <c r="VY37" s="15"/>
      <c r="VZ37" s="15"/>
      <c r="WA37" s="15"/>
      <c r="WB37" s="15"/>
      <c r="WC37" s="15"/>
      <c r="WD37" s="15"/>
      <c r="WE37" s="15"/>
      <c r="WF37" s="15"/>
      <c r="WG37" s="15"/>
      <c r="WH37" s="15"/>
      <c r="WI37" s="15"/>
      <c r="WJ37" s="15"/>
      <c r="WK37" s="15"/>
      <c r="WL37" s="15"/>
      <c r="WM37" s="15"/>
      <c r="WN37" s="15"/>
      <c r="WO37" s="15"/>
      <c r="WP37" s="15"/>
      <c r="WQ37" s="15"/>
      <c r="WR37" s="15"/>
      <c r="WS37" s="15"/>
      <c r="WT37" s="15"/>
      <c r="WU37" s="15"/>
      <c r="WV37" s="15"/>
      <c r="WW37" s="15"/>
      <c r="WX37" s="15"/>
      <c r="WY37" s="15"/>
      <c r="WZ37" s="15"/>
      <c r="XA37" s="15"/>
      <c r="XB37" s="15"/>
      <c r="XC37" s="15"/>
      <c r="XD37" s="15"/>
      <c r="XE37" s="15"/>
      <c r="XF37" s="15"/>
      <c r="XG37" s="15"/>
      <c r="XH37" s="15"/>
      <c r="XI37" s="15"/>
      <c r="XJ37" s="15"/>
      <c r="XK37" s="15"/>
      <c r="XL37" s="15"/>
      <c r="XM37" s="15"/>
      <c r="XN37" s="15"/>
      <c r="XO37" s="15"/>
      <c r="XP37" s="15"/>
      <c r="XQ37" s="15"/>
      <c r="XR37" s="15"/>
      <c r="XS37" s="15"/>
      <c r="XT37" s="15"/>
      <c r="XU37" s="15"/>
      <c r="XV37" s="15"/>
      <c r="XW37" s="15"/>
      <c r="XX37" s="15"/>
      <c r="XY37" s="15"/>
      <c r="XZ37" s="15"/>
      <c r="YA37" s="15"/>
      <c r="YB37" s="15"/>
      <c r="YC37" s="15"/>
      <c r="YD37" s="15"/>
      <c r="YE37" s="15"/>
      <c r="YF37" s="15"/>
      <c r="YG37" s="15"/>
      <c r="YH37" s="15"/>
      <c r="YI37" s="15"/>
      <c r="YJ37" s="15"/>
      <c r="YK37" s="15"/>
      <c r="YL37" s="15"/>
      <c r="YM37" s="15"/>
      <c r="YN37" s="15"/>
      <c r="YO37" s="15"/>
      <c r="YP37" s="15"/>
    </row>
    <row r="38" spans="1:666" s="22" customFormat="1" x14ac:dyDescent="0.25">
      <c r="A38" s="15"/>
      <c r="B38" s="15"/>
      <c r="C38" s="116"/>
      <c r="D38" s="140"/>
      <c r="E38" s="139"/>
      <c r="F38" s="56" t="s">
        <v>181</v>
      </c>
      <c r="G38" s="142"/>
      <c r="H38" s="145"/>
      <c r="I38" s="113"/>
      <c r="J38" s="97"/>
      <c r="K38" s="87"/>
      <c r="L38" s="96"/>
      <c r="M38" s="87"/>
      <c r="N38" s="87"/>
      <c r="O38" s="95"/>
      <c r="P38" s="97"/>
      <c r="Q38" s="87"/>
      <c r="R38" s="96"/>
      <c r="S38" s="87"/>
      <c r="T38" s="87"/>
      <c r="U38" s="95"/>
      <c r="V38" s="118"/>
      <c r="W38" s="118"/>
      <c r="X38" s="117"/>
      <c r="Y38" s="81"/>
      <c r="Z38" s="81"/>
      <c r="AA38" s="81"/>
      <c r="AB38" s="81"/>
      <c r="AC38" s="62"/>
      <c r="AD38" s="81"/>
      <c r="AE38" s="148"/>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c r="IX38" s="15"/>
      <c r="IY38" s="15"/>
      <c r="IZ38" s="15"/>
      <c r="JA38" s="15"/>
      <c r="JB38" s="15"/>
      <c r="JC38" s="15"/>
      <c r="JD38" s="15"/>
      <c r="JE38" s="15"/>
      <c r="JF38" s="15"/>
      <c r="JG38" s="15"/>
      <c r="JH38" s="15"/>
      <c r="JI38" s="15"/>
      <c r="JJ38" s="15"/>
      <c r="JK38" s="15"/>
      <c r="JL38" s="15"/>
      <c r="JM38" s="15"/>
      <c r="JN38" s="15"/>
      <c r="JO38" s="15"/>
      <c r="JP38" s="15"/>
      <c r="JQ38" s="15"/>
      <c r="JR38" s="15"/>
      <c r="JS38" s="15"/>
      <c r="JT38" s="15"/>
      <c r="JU38" s="15"/>
      <c r="JV38" s="15"/>
      <c r="JW38" s="15"/>
      <c r="JX38" s="15"/>
      <c r="JY38" s="15"/>
      <c r="JZ38" s="15"/>
      <c r="KA38" s="15"/>
      <c r="KB38" s="15"/>
      <c r="KC38" s="15"/>
      <c r="KD38" s="15"/>
      <c r="KE38" s="15"/>
      <c r="KF38" s="15"/>
      <c r="KG38" s="15"/>
      <c r="KH38" s="15"/>
      <c r="KI38" s="15"/>
      <c r="KJ38" s="15"/>
      <c r="KK38" s="15"/>
      <c r="KL38" s="15"/>
      <c r="KM38" s="15"/>
      <c r="KN38" s="15"/>
      <c r="KO38" s="15"/>
      <c r="KP38" s="15"/>
      <c r="KQ38" s="15"/>
      <c r="KR38" s="15"/>
      <c r="KS38" s="15"/>
      <c r="KT38" s="15"/>
      <c r="KU38" s="15"/>
      <c r="KV38" s="15"/>
      <c r="KW38" s="15"/>
      <c r="KX38" s="15"/>
      <c r="KY38" s="15"/>
      <c r="KZ38" s="15"/>
      <c r="LA38" s="15"/>
      <c r="LB38" s="15"/>
      <c r="LC38" s="15"/>
      <c r="LD38" s="15"/>
      <c r="LE38" s="15"/>
      <c r="LF38" s="15"/>
      <c r="LG38" s="15"/>
      <c r="LH38" s="15"/>
      <c r="LI38" s="15"/>
      <c r="LJ38" s="15"/>
      <c r="LK38" s="15"/>
      <c r="LL38" s="15"/>
      <c r="LM38" s="15"/>
      <c r="LN38" s="15"/>
      <c r="LO38" s="15"/>
      <c r="LP38" s="15"/>
      <c r="LQ38" s="15"/>
      <c r="LR38" s="15"/>
      <c r="LS38" s="15"/>
      <c r="LT38" s="15"/>
      <c r="LU38" s="15"/>
      <c r="LV38" s="15"/>
      <c r="LW38" s="15"/>
      <c r="LX38" s="15"/>
      <c r="LY38" s="15"/>
      <c r="LZ38" s="15"/>
      <c r="MA38" s="15"/>
      <c r="MB38" s="15"/>
      <c r="MC38" s="15"/>
      <c r="MD38" s="15"/>
      <c r="ME38" s="15"/>
      <c r="MF38" s="15"/>
      <c r="MG38" s="15"/>
      <c r="MH38" s="15"/>
      <c r="MI38" s="15"/>
      <c r="MJ38" s="15"/>
      <c r="MK38" s="15"/>
      <c r="ML38" s="15"/>
      <c r="MM38" s="15"/>
      <c r="MN38" s="15"/>
      <c r="MO38" s="15"/>
      <c r="MP38" s="15"/>
      <c r="MQ38" s="15"/>
      <c r="MR38" s="15"/>
      <c r="MS38" s="15"/>
      <c r="MT38" s="15"/>
      <c r="MU38" s="15"/>
      <c r="MV38" s="15"/>
      <c r="MW38" s="15"/>
      <c r="MX38" s="15"/>
      <c r="MY38" s="15"/>
      <c r="MZ38" s="15"/>
      <c r="NA38" s="15"/>
      <c r="NB38" s="15"/>
      <c r="NC38" s="15"/>
      <c r="ND38" s="15"/>
      <c r="NE38" s="15"/>
      <c r="NF38" s="15"/>
      <c r="NG38" s="15"/>
      <c r="NH38" s="15"/>
      <c r="NI38" s="15"/>
      <c r="NJ38" s="15"/>
      <c r="NK38" s="15"/>
      <c r="NL38" s="15"/>
      <c r="NM38" s="15"/>
      <c r="NN38" s="15"/>
      <c r="NO38" s="15"/>
      <c r="NP38" s="15"/>
      <c r="NQ38" s="15"/>
      <c r="NR38" s="15"/>
      <c r="NS38" s="15"/>
      <c r="NT38" s="15"/>
      <c r="NU38" s="15"/>
      <c r="NV38" s="15"/>
      <c r="NW38" s="15"/>
      <c r="NX38" s="15"/>
      <c r="NY38" s="15"/>
      <c r="NZ38" s="15"/>
      <c r="OA38" s="15"/>
      <c r="OB38" s="15"/>
      <c r="OC38" s="15"/>
      <c r="OD38" s="15"/>
      <c r="OE38" s="15"/>
      <c r="OF38" s="15"/>
      <c r="OG38" s="15"/>
      <c r="OH38" s="15"/>
      <c r="OI38" s="15"/>
      <c r="OJ38" s="15"/>
      <c r="OK38" s="15"/>
      <c r="OL38" s="15"/>
      <c r="OM38" s="15"/>
      <c r="ON38" s="15"/>
      <c r="OO38" s="15"/>
      <c r="OP38" s="15"/>
      <c r="OQ38" s="15"/>
      <c r="OR38" s="15"/>
      <c r="OS38" s="15"/>
      <c r="OT38" s="15"/>
      <c r="OU38" s="15"/>
      <c r="OV38" s="15"/>
      <c r="OW38" s="15"/>
      <c r="OX38" s="15"/>
      <c r="OY38" s="15"/>
      <c r="OZ38" s="15"/>
      <c r="PA38" s="15"/>
      <c r="PB38" s="15"/>
      <c r="PC38" s="15"/>
      <c r="PD38" s="15"/>
      <c r="PE38" s="15"/>
      <c r="PF38" s="15"/>
      <c r="PG38" s="15"/>
      <c r="PH38" s="15"/>
      <c r="PI38" s="15"/>
      <c r="PJ38" s="15"/>
      <c r="PK38" s="15"/>
      <c r="PL38" s="15"/>
      <c r="PM38" s="15"/>
      <c r="PN38" s="15"/>
      <c r="PO38" s="15"/>
      <c r="PP38" s="15"/>
      <c r="PQ38" s="15"/>
      <c r="PR38" s="15"/>
      <c r="PS38" s="15"/>
      <c r="PT38" s="15"/>
      <c r="PU38" s="15"/>
      <c r="PV38" s="15"/>
      <c r="PW38" s="15"/>
      <c r="PX38" s="15"/>
      <c r="PY38" s="15"/>
      <c r="PZ38" s="15"/>
      <c r="QA38" s="15"/>
      <c r="QB38" s="15"/>
      <c r="QC38" s="15"/>
      <c r="QD38" s="15"/>
      <c r="QE38" s="15"/>
      <c r="QF38" s="15"/>
      <c r="QG38" s="15"/>
      <c r="QH38" s="15"/>
      <c r="QI38" s="15"/>
      <c r="QJ38" s="15"/>
      <c r="QK38" s="15"/>
      <c r="QL38" s="15"/>
      <c r="QM38" s="15"/>
      <c r="QN38" s="15"/>
      <c r="QO38" s="15"/>
      <c r="QP38" s="15"/>
      <c r="QQ38" s="15"/>
      <c r="QR38" s="15"/>
      <c r="QS38" s="15"/>
      <c r="QT38" s="15"/>
      <c r="QU38" s="15"/>
      <c r="QV38" s="15"/>
      <c r="QW38" s="15"/>
      <c r="QX38" s="15"/>
      <c r="QY38" s="15"/>
      <c r="QZ38" s="15"/>
      <c r="RA38" s="15"/>
      <c r="RB38" s="15"/>
      <c r="RC38" s="15"/>
      <c r="RD38" s="15"/>
      <c r="RE38" s="15"/>
      <c r="RF38" s="15"/>
      <c r="RG38" s="15"/>
      <c r="RH38" s="15"/>
      <c r="RI38" s="15"/>
      <c r="RJ38" s="15"/>
      <c r="RK38" s="15"/>
      <c r="RL38" s="15"/>
      <c r="RM38" s="15"/>
      <c r="RN38" s="15"/>
      <c r="RO38" s="15"/>
      <c r="RP38" s="15"/>
      <c r="RQ38" s="15"/>
      <c r="RR38" s="15"/>
      <c r="RS38" s="15"/>
      <c r="RT38" s="15"/>
      <c r="RU38" s="15"/>
      <c r="RV38" s="15"/>
      <c r="RW38" s="15"/>
      <c r="RX38" s="15"/>
      <c r="RY38" s="15"/>
      <c r="RZ38" s="15"/>
      <c r="SA38" s="15"/>
      <c r="SB38" s="15"/>
      <c r="SC38" s="15"/>
      <c r="SD38" s="15"/>
      <c r="SE38" s="15"/>
      <c r="SF38" s="15"/>
      <c r="SG38" s="15"/>
      <c r="SH38" s="15"/>
      <c r="SI38" s="15"/>
      <c r="SJ38" s="15"/>
      <c r="SK38" s="15"/>
      <c r="SL38" s="15"/>
      <c r="SM38" s="15"/>
      <c r="SN38" s="15"/>
      <c r="SO38" s="15"/>
      <c r="SP38" s="15"/>
      <c r="SQ38" s="15"/>
      <c r="SR38" s="15"/>
      <c r="SS38" s="15"/>
      <c r="ST38" s="15"/>
      <c r="SU38" s="15"/>
      <c r="SV38" s="15"/>
      <c r="SW38" s="15"/>
      <c r="SX38" s="15"/>
      <c r="SY38" s="15"/>
      <c r="SZ38" s="15"/>
      <c r="TA38" s="15"/>
      <c r="TB38" s="15"/>
      <c r="TC38" s="15"/>
      <c r="TD38" s="15"/>
      <c r="TE38" s="15"/>
      <c r="TF38" s="15"/>
      <c r="TG38" s="15"/>
      <c r="TH38" s="15"/>
      <c r="TI38" s="15"/>
      <c r="TJ38" s="15"/>
      <c r="TK38" s="15"/>
      <c r="TL38" s="15"/>
      <c r="TM38" s="15"/>
      <c r="TN38" s="15"/>
      <c r="TO38" s="15"/>
      <c r="TP38" s="15"/>
      <c r="TQ38" s="15"/>
      <c r="TR38" s="15"/>
      <c r="TS38" s="15"/>
      <c r="TT38" s="15"/>
      <c r="TU38" s="15"/>
      <c r="TV38" s="15"/>
      <c r="TW38" s="15"/>
      <c r="TX38" s="15"/>
      <c r="TY38" s="15"/>
      <c r="TZ38" s="15"/>
      <c r="UA38" s="15"/>
      <c r="UB38" s="15"/>
      <c r="UC38" s="15"/>
      <c r="UD38" s="15"/>
      <c r="UE38" s="15"/>
      <c r="UF38" s="15"/>
      <c r="UG38" s="15"/>
      <c r="UH38" s="15"/>
      <c r="UI38" s="15"/>
      <c r="UJ38" s="15"/>
      <c r="UK38" s="15"/>
      <c r="UL38" s="15"/>
      <c r="UM38" s="15"/>
      <c r="UN38" s="15"/>
      <c r="UO38" s="15"/>
      <c r="UP38" s="15"/>
      <c r="UQ38" s="15"/>
      <c r="UR38" s="15"/>
      <c r="US38" s="15"/>
      <c r="UT38" s="15"/>
      <c r="UU38" s="15"/>
      <c r="UV38" s="15"/>
      <c r="UW38" s="15"/>
      <c r="UX38" s="15"/>
      <c r="UY38" s="15"/>
      <c r="UZ38" s="15"/>
      <c r="VA38" s="15"/>
      <c r="VB38" s="15"/>
      <c r="VC38" s="15"/>
      <c r="VD38" s="15"/>
      <c r="VE38" s="15"/>
      <c r="VF38" s="15"/>
      <c r="VG38" s="15"/>
      <c r="VH38" s="15"/>
      <c r="VI38" s="15"/>
      <c r="VJ38" s="15"/>
      <c r="VK38" s="15"/>
      <c r="VL38" s="15"/>
      <c r="VM38" s="15"/>
      <c r="VN38" s="15"/>
      <c r="VO38" s="15"/>
      <c r="VP38" s="15"/>
      <c r="VQ38" s="15"/>
      <c r="VR38" s="15"/>
      <c r="VS38" s="15"/>
      <c r="VT38" s="15"/>
      <c r="VU38" s="15"/>
      <c r="VV38" s="15"/>
      <c r="VW38" s="15"/>
      <c r="VX38" s="15"/>
      <c r="VY38" s="15"/>
      <c r="VZ38" s="15"/>
      <c r="WA38" s="15"/>
      <c r="WB38" s="15"/>
      <c r="WC38" s="15"/>
      <c r="WD38" s="15"/>
      <c r="WE38" s="15"/>
      <c r="WF38" s="15"/>
      <c r="WG38" s="15"/>
      <c r="WH38" s="15"/>
      <c r="WI38" s="15"/>
      <c r="WJ38" s="15"/>
      <c r="WK38" s="15"/>
      <c r="WL38" s="15"/>
      <c r="WM38" s="15"/>
      <c r="WN38" s="15"/>
      <c r="WO38" s="15"/>
      <c r="WP38" s="15"/>
      <c r="WQ38" s="15"/>
      <c r="WR38" s="15"/>
      <c r="WS38" s="15"/>
      <c r="WT38" s="15"/>
      <c r="WU38" s="15"/>
      <c r="WV38" s="15"/>
      <c r="WW38" s="15"/>
      <c r="WX38" s="15"/>
      <c r="WY38" s="15"/>
      <c r="WZ38" s="15"/>
      <c r="XA38" s="15"/>
      <c r="XB38" s="15"/>
      <c r="XC38" s="15"/>
      <c r="XD38" s="15"/>
      <c r="XE38" s="15"/>
      <c r="XF38" s="15"/>
      <c r="XG38" s="15"/>
      <c r="XH38" s="15"/>
      <c r="XI38" s="15"/>
      <c r="XJ38" s="15"/>
      <c r="XK38" s="15"/>
      <c r="XL38" s="15"/>
      <c r="XM38" s="15"/>
      <c r="XN38" s="15"/>
      <c r="XO38" s="15"/>
      <c r="XP38" s="15"/>
      <c r="XQ38" s="15"/>
      <c r="XR38" s="15"/>
      <c r="XS38" s="15"/>
      <c r="XT38" s="15"/>
      <c r="XU38" s="15"/>
      <c r="XV38" s="15"/>
      <c r="XW38" s="15"/>
      <c r="XX38" s="15"/>
      <c r="XY38" s="15"/>
      <c r="XZ38" s="15"/>
      <c r="YA38" s="15"/>
      <c r="YB38" s="15"/>
      <c r="YC38" s="15"/>
      <c r="YD38" s="15"/>
      <c r="YE38" s="15"/>
      <c r="YF38" s="15"/>
      <c r="YG38" s="15"/>
      <c r="YH38" s="15"/>
      <c r="YI38" s="15"/>
      <c r="YJ38" s="15"/>
      <c r="YK38" s="15"/>
      <c r="YL38" s="15"/>
      <c r="YM38" s="15"/>
      <c r="YN38" s="15"/>
      <c r="YO38" s="15"/>
      <c r="YP38" s="15"/>
    </row>
    <row r="39" spans="1:666" s="22" customFormat="1" x14ac:dyDescent="0.25">
      <c r="A39" s="15"/>
      <c r="B39" s="15"/>
      <c r="C39" s="116"/>
      <c r="D39" s="140"/>
      <c r="E39" s="139"/>
      <c r="F39" s="56" t="s">
        <v>179</v>
      </c>
      <c r="G39" s="143"/>
      <c r="H39" s="146"/>
      <c r="I39" s="79"/>
      <c r="J39" s="94"/>
      <c r="K39" s="88"/>
      <c r="L39" s="90"/>
      <c r="M39" s="88"/>
      <c r="N39" s="88"/>
      <c r="O39" s="92"/>
      <c r="P39" s="94"/>
      <c r="Q39" s="88"/>
      <c r="R39" s="90"/>
      <c r="S39" s="88"/>
      <c r="T39" s="88"/>
      <c r="U39" s="92"/>
      <c r="V39" s="101"/>
      <c r="W39" s="101"/>
      <c r="X39" s="99"/>
      <c r="Y39" s="82"/>
      <c r="Z39" s="82"/>
      <c r="AA39" s="82"/>
      <c r="AB39" s="82"/>
      <c r="AC39" s="63"/>
      <c r="AD39" s="82"/>
      <c r="AE39" s="149"/>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5"/>
      <c r="VB39" s="15"/>
      <c r="VC39" s="15"/>
      <c r="VD39" s="15"/>
      <c r="VE39" s="15"/>
      <c r="VF39" s="15"/>
      <c r="VG39" s="15"/>
      <c r="VH39" s="15"/>
      <c r="VI39" s="15"/>
      <c r="VJ39" s="15"/>
      <c r="VK39" s="15"/>
      <c r="VL39" s="15"/>
      <c r="VM39" s="15"/>
      <c r="VN39" s="15"/>
      <c r="VO39" s="15"/>
      <c r="VP39" s="15"/>
      <c r="VQ39" s="15"/>
      <c r="VR39" s="15"/>
      <c r="VS39" s="15"/>
      <c r="VT39" s="15"/>
      <c r="VU39" s="15"/>
      <c r="VV39" s="15"/>
      <c r="VW39" s="15"/>
      <c r="VX39" s="15"/>
      <c r="VY39" s="15"/>
      <c r="VZ39" s="15"/>
      <c r="WA39" s="15"/>
      <c r="WB39" s="15"/>
      <c r="WC39" s="15"/>
      <c r="WD39" s="15"/>
      <c r="WE39" s="15"/>
      <c r="WF39" s="15"/>
      <c r="WG39" s="15"/>
      <c r="WH39" s="15"/>
      <c r="WI39" s="15"/>
      <c r="WJ39" s="15"/>
      <c r="WK39" s="15"/>
      <c r="WL39" s="15"/>
      <c r="WM39" s="15"/>
      <c r="WN39" s="15"/>
      <c r="WO39" s="15"/>
      <c r="WP39" s="15"/>
      <c r="WQ39" s="15"/>
      <c r="WR39" s="15"/>
      <c r="WS39" s="15"/>
      <c r="WT39" s="15"/>
      <c r="WU39" s="15"/>
      <c r="WV39" s="15"/>
      <c r="WW39" s="15"/>
      <c r="WX39" s="15"/>
      <c r="WY39" s="15"/>
      <c r="WZ39" s="15"/>
      <c r="XA39" s="15"/>
      <c r="XB39" s="15"/>
      <c r="XC39" s="15"/>
      <c r="XD39" s="15"/>
      <c r="XE39" s="15"/>
      <c r="XF39" s="15"/>
      <c r="XG39" s="15"/>
      <c r="XH39" s="15"/>
      <c r="XI39" s="15"/>
      <c r="XJ39" s="15"/>
      <c r="XK39" s="15"/>
      <c r="XL39" s="15"/>
      <c r="XM39" s="15"/>
      <c r="XN39" s="15"/>
      <c r="XO39" s="15"/>
      <c r="XP39" s="15"/>
      <c r="XQ39" s="15"/>
      <c r="XR39" s="15"/>
      <c r="XS39" s="15"/>
      <c r="XT39" s="15"/>
      <c r="XU39" s="15"/>
      <c r="XV39" s="15"/>
      <c r="XW39" s="15"/>
      <c r="XX39" s="15"/>
      <c r="XY39" s="15"/>
      <c r="XZ39" s="15"/>
      <c r="YA39" s="15"/>
      <c r="YB39" s="15"/>
      <c r="YC39" s="15"/>
      <c r="YD39" s="15"/>
      <c r="YE39" s="15"/>
      <c r="YF39" s="15"/>
      <c r="YG39" s="15"/>
      <c r="YH39" s="15"/>
      <c r="YI39" s="15"/>
      <c r="YJ39" s="15"/>
      <c r="YK39" s="15"/>
      <c r="YL39" s="15"/>
      <c r="YM39" s="15"/>
      <c r="YN39" s="15"/>
      <c r="YO39" s="15"/>
      <c r="YP39" s="15"/>
    </row>
    <row r="40" spans="1:666" s="22" customFormat="1" x14ac:dyDescent="0.25">
      <c r="A40" s="15"/>
      <c r="B40" s="15"/>
      <c r="C40" s="116"/>
      <c r="D40" s="140" t="s">
        <v>425</v>
      </c>
      <c r="E40" s="134"/>
      <c r="G40" s="134"/>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c r="IX40" s="15"/>
      <c r="IY40" s="15"/>
      <c r="IZ40" s="15"/>
      <c r="JA40" s="15"/>
      <c r="JB40" s="15"/>
      <c r="JC40" s="15"/>
      <c r="JD40" s="15"/>
      <c r="JE40" s="15"/>
      <c r="JF40" s="15"/>
      <c r="JG40" s="15"/>
      <c r="JH40" s="15"/>
      <c r="JI40" s="15"/>
      <c r="JJ40" s="15"/>
      <c r="JK40" s="15"/>
      <c r="JL40" s="15"/>
      <c r="JM40" s="15"/>
      <c r="JN40" s="15"/>
      <c r="JO40" s="15"/>
      <c r="JP40" s="15"/>
      <c r="JQ40" s="15"/>
      <c r="JR40" s="15"/>
      <c r="JS40" s="15"/>
      <c r="JT40" s="15"/>
      <c r="JU40" s="15"/>
      <c r="JV40" s="15"/>
      <c r="JW40" s="15"/>
      <c r="JX40" s="15"/>
      <c r="JY40" s="15"/>
      <c r="JZ40" s="15"/>
      <c r="KA40" s="15"/>
      <c r="KB40" s="15"/>
      <c r="KC40" s="15"/>
      <c r="KD40" s="15"/>
      <c r="KE40" s="15"/>
      <c r="KF40" s="15"/>
      <c r="KG40" s="15"/>
      <c r="KH40" s="15"/>
      <c r="KI40" s="15"/>
      <c r="KJ40" s="15"/>
      <c r="KK40" s="15"/>
      <c r="KL40" s="15"/>
      <c r="KM40" s="15"/>
      <c r="KN40" s="15"/>
      <c r="KO40" s="15"/>
      <c r="KP40" s="15"/>
      <c r="KQ40" s="15"/>
      <c r="KR40" s="15"/>
      <c r="KS40" s="15"/>
      <c r="KT40" s="15"/>
      <c r="KU40" s="15"/>
      <c r="KV40" s="15"/>
      <c r="KW40" s="15"/>
      <c r="KX40" s="15"/>
      <c r="KY40" s="15"/>
      <c r="KZ40" s="15"/>
      <c r="LA40" s="15"/>
      <c r="LB40" s="15"/>
      <c r="LC40" s="15"/>
      <c r="LD40" s="15"/>
      <c r="LE40" s="15"/>
      <c r="LF40" s="15"/>
      <c r="LG40" s="15"/>
      <c r="LH40" s="15"/>
      <c r="LI40" s="15"/>
      <c r="LJ40" s="15"/>
      <c r="LK40" s="15"/>
      <c r="LL40" s="15"/>
      <c r="LM40" s="15"/>
      <c r="LN40" s="15"/>
      <c r="LO40" s="15"/>
      <c r="LP40" s="15"/>
      <c r="LQ40" s="15"/>
      <c r="LR40" s="15"/>
      <c r="LS40" s="15"/>
      <c r="LT40" s="15"/>
      <c r="LU40" s="15"/>
      <c r="LV40" s="15"/>
      <c r="LW40" s="15"/>
      <c r="LX40" s="15"/>
      <c r="LY40" s="15"/>
      <c r="LZ40" s="15"/>
      <c r="MA40" s="15"/>
      <c r="MB40" s="15"/>
      <c r="MC40" s="15"/>
      <c r="MD40" s="15"/>
      <c r="ME40" s="15"/>
      <c r="MF40" s="15"/>
      <c r="MG40" s="15"/>
      <c r="MH40" s="15"/>
      <c r="MI40" s="15"/>
      <c r="MJ40" s="15"/>
      <c r="MK40" s="15"/>
      <c r="ML40" s="15"/>
      <c r="MM40" s="15"/>
      <c r="MN40" s="15"/>
      <c r="MO40" s="15"/>
      <c r="MP40" s="15"/>
      <c r="MQ40" s="15"/>
      <c r="MR40" s="15"/>
      <c r="MS40" s="15"/>
      <c r="MT40" s="15"/>
      <c r="MU40" s="15"/>
      <c r="MV40" s="15"/>
      <c r="MW40" s="15"/>
      <c r="MX40" s="15"/>
      <c r="MY40" s="15"/>
      <c r="MZ40" s="15"/>
      <c r="NA40" s="15"/>
      <c r="NB40" s="15"/>
      <c r="NC40" s="15"/>
      <c r="ND40" s="15"/>
      <c r="NE40" s="15"/>
      <c r="NF40" s="15"/>
      <c r="NG40" s="15"/>
      <c r="NH40" s="15"/>
      <c r="NI40" s="15"/>
      <c r="NJ40" s="15"/>
      <c r="NK40" s="15"/>
      <c r="NL40" s="15"/>
      <c r="NM40" s="15"/>
      <c r="NN40" s="15"/>
      <c r="NO40" s="15"/>
      <c r="NP40" s="15"/>
      <c r="NQ40" s="15"/>
      <c r="NR40" s="15"/>
      <c r="NS40" s="15"/>
      <c r="NT40" s="15"/>
      <c r="NU40" s="15"/>
      <c r="NV40" s="15"/>
      <c r="NW40" s="15"/>
      <c r="NX40" s="15"/>
      <c r="NY40" s="15"/>
      <c r="NZ40" s="15"/>
      <c r="OA40" s="15"/>
      <c r="OB40" s="15"/>
      <c r="OC40" s="15"/>
      <c r="OD40" s="15"/>
      <c r="OE40" s="15"/>
      <c r="OF40" s="15"/>
      <c r="OG40" s="15"/>
      <c r="OH40" s="15"/>
      <c r="OI40" s="15"/>
      <c r="OJ40" s="15"/>
      <c r="OK40" s="15"/>
      <c r="OL40" s="15"/>
      <c r="OM40" s="15"/>
      <c r="ON40" s="15"/>
      <c r="OO40" s="15"/>
      <c r="OP40" s="15"/>
      <c r="OQ40" s="15"/>
      <c r="OR40" s="15"/>
      <c r="OS40" s="15"/>
      <c r="OT40" s="15"/>
      <c r="OU40" s="15"/>
      <c r="OV40" s="15"/>
      <c r="OW40" s="15"/>
      <c r="OX40" s="15"/>
      <c r="OY40" s="15"/>
      <c r="OZ40" s="15"/>
      <c r="PA40" s="15"/>
      <c r="PB40" s="15"/>
      <c r="PC40" s="15"/>
      <c r="PD40" s="15"/>
      <c r="PE40" s="15"/>
      <c r="PF40" s="15"/>
      <c r="PG40" s="15"/>
      <c r="PH40" s="15"/>
      <c r="PI40" s="15"/>
      <c r="PJ40" s="15"/>
      <c r="PK40" s="15"/>
      <c r="PL40" s="15"/>
      <c r="PM40" s="15"/>
      <c r="PN40" s="15"/>
      <c r="PO40" s="15"/>
      <c r="PP40" s="15"/>
      <c r="PQ40" s="15"/>
      <c r="PR40" s="15"/>
      <c r="PS40" s="15"/>
      <c r="PT40" s="15"/>
      <c r="PU40" s="15"/>
      <c r="PV40" s="15"/>
      <c r="PW40" s="15"/>
      <c r="PX40" s="15"/>
      <c r="PY40" s="15"/>
      <c r="PZ40" s="15"/>
      <c r="QA40" s="15"/>
      <c r="QB40" s="15"/>
      <c r="QC40" s="15"/>
      <c r="QD40" s="15"/>
      <c r="QE40" s="15"/>
      <c r="QF40" s="15"/>
      <c r="QG40" s="15"/>
      <c r="QH40" s="15"/>
      <c r="QI40" s="15"/>
      <c r="QJ40" s="15"/>
      <c r="QK40" s="15"/>
      <c r="QL40" s="15"/>
      <c r="QM40" s="15"/>
      <c r="QN40" s="15"/>
      <c r="QO40" s="15"/>
      <c r="QP40" s="15"/>
      <c r="QQ40" s="15"/>
      <c r="QR40" s="15"/>
      <c r="QS40" s="15"/>
      <c r="QT40" s="15"/>
      <c r="QU40" s="15"/>
      <c r="QV40" s="15"/>
      <c r="QW40" s="15"/>
      <c r="QX40" s="15"/>
      <c r="QY40" s="15"/>
      <c r="QZ40" s="15"/>
      <c r="RA40" s="15"/>
      <c r="RB40" s="15"/>
      <c r="RC40" s="15"/>
      <c r="RD40" s="15"/>
      <c r="RE40" s="15"/>
      <c r="RF40" s="15"/>
      <c r="RG40" s="15"/>
      <c r="RH40" s="15"/>
      <c r="RI40" s="15"/>
      <c r="RJ40" s="15"/>
      <c r="RK40" s="15"/>
      <c r="RL40" s="15"/>
      <c r="RM40" s="15"/>
      <c r="RN40" s="15"/>
      <c r="RO40" s="15"/>
      <c r="RP40" s="15"/>
      <c r="RQ40" s="15"/>
      <c r="RR40" s="15"/>
      <c r="RS40" s="15"/>
      <c r="RT40" s="15"/>
      <c r="RU40" s="15"/>
      <c r="RV40" s="15"/>
      <c r="RW40" s="15"/>
      <c r="RX40" s="15"/>
      <c r="RY40" s="15"/>
      <c r="RZ40" s="15"/>
      <c r="SA40" s="15"/>
      <c r="SB40" s="15"/>
      <c r="SC40" s="15"/>
      <c r="SD40" s="15"/>
      <c r="SE40" s="15"/>
      <c r="SF40" s="15"/>
      <c r="SG40" s="15"/>
      <c r="SH40" s="15"/>
      <c r="SI40" s="15"/>
      <c r="SJ40" s="15"/>
      <c r="SK40" s="15"/>
      <c r="SL40" s="15"/>
      <c r="SM40" s="15"/>
      <c r="SN40" s="15"/>
      <c r="SO40" s="15"/>
      <c r="SP40" s="15"/>
      <c r="SQ40" s="15"/>
      <c r="SR40" s="15"/>
      <c r="SS40" s="15"/>
      <c r="ST40" s="15"/>
      <c r="SU40" s="15"/>
      <c r="SV40" s="15"/>
      <c r="SW40" s="15"/>
      <c r="SX40" s="15"/>
      <c r="SY40" s="15"/>
      <c r="SZ40" s="15"/>
      <c r="TA40" s="15"/>
      <c r="TB40" s="15"/>
      <c r="TC40" s="15"/>
      <c r="TD40" s="15"/>
      <c r="TE40" s="15"/>
      <c r="TF40" s="15"/>
      <c r="TG40" s="15"/>
      <c r="TH40" s="15"/>
      <c r="TI40" s="15"/>
      <c r="TJ40" s="15"/>
      <c r="TK40" s="15"/>
      <c r="TL40" s="15"/>
      <c r="TM40" s="15"/>
      <c r="TN40" s="15"/>
      <c r="TO40" s="15"/>
      <c r="TP40" s="15"/>
      <c r="TQ40" s="15"/>
      <c r="TR40" s="15"/>
      <c r="TS40" s="15"/>
      <c r="TT40" s="15"/>
      <c r="TU40" s="15"/>
      <c r="TV40" s="15"/>
      <c r="TW40" s="15"/>
      <c r="TX40" s="15"/>
      <c r="TY40" s="15"/>
      <c r="TZ40" s="15"/>
      <c r="UA40" s="15"/>
      <c r="UB40" s="15"/>
      <c r="UC40" s="15"/>
      <c r="UD40" s="15"/>
      <c r="UE40" s="15"/>
      <c r="UF40" s="15"/>
      <c r="UG40" s="15"/>
      <c r="UH40" s="15"/>
      <c r="UI40" s="15"/>
      <c r="UJ40" s="15"/>
      <c r="UK40" s="15"/>
      <c r="UL40" s="15"/>
      <c r="UM40" s="15"/>
      <c r="UN40" s="15"/>
      <c r="UO40" s="15"/>
      <c r="UP40" s="15"/>
      <c r="UQ40" s="15"/>
      <c r="UR40" s="15"/>
      <c r="US40" s="15"/>
      <c r="UT40" s="15"/>
      <c r="UU40" s="15"/>
      <c r="UV40" s="15"/>
      <c r="UW40" s="15"/>
      <c r="UX40" s="15"/>
      <c r="UY40" s="15"/>
      <c r="UZ40" s="15"/>
      <c r="VA40" s="15"/>
      <c r="VB40" s="15"/>
      <c r="VC40" s="15"/>
      <c r="VD40" s="15"/>
      <c r="VE40" s="15"/>
      <c r="VF40" s="15"/>
      <c r="VG40" s="15"/>
      <c r="VH40" s="15"/>
      <c r="VI40" s="15"/>
      <c r="VJ40" s="15"/>
      <c r="VK40" s="15"/>
      <c r="VL40" s="15"/>
      <c r="VM40" s="15"/>
      <c r="VN40" s="15"/>
      <c r="VO40" s="15"/>
      <c r="VP40" s="15"/>
      <c r="VQ40" s="15"/>
      <c r="VR40" s="15"/>
      <c r="VS40" s="15"/>
      <c r="VT40" s="15"/>
      <c r="VU40" s="15"/>
      <c r="VV40" s="15"/>
      <c r="VW40" s="15"/>
      <c r="VX40" s="15"/>
      <c r="VY40" s="15"/>
      <c r="VZ40" s="15"/>
      <c r="WA40" s="15"/>
      <c r="WB40" s="15"/>
      <c r="WC40" s="15"/>
      <c r="WD40" s="15"/>
      <c r="WE40" s="15"/>
      <c r="WF40" s="15"/>
      <c r="WG40" s="15"/>
      <c r="WH40" s="15"/>
      <c r="WI40" s="15"/>
      <c r="WJ40" s="15"/>
      <c r="WK40" s="15"/>
      <c r="WL40" s="15"/>
      <c r="WM40" s="15"/>
      <c r="WN40" s="15"/>
      <c r="WO40" s="15"/>
      <c r="WP40" s="15"/>
      <c r="WQ40" s="15"/>
      <c r="WR40" s="15"/>
      <c r="WS40" s="15"/>
      <c r="WT40" s="15"/>
      <c r="WU40" s="15"/>
      <c r="WV40" s="15"/>
      <c r="WW40" s="15"/>
      <c r="WX40" s="15"/>
      <c r="WY40" s="15"/>
      <c r="WZ40" s="15"/>
      <c r="XA40" s="15"/>
      <c r="XB40" s="15"/>
      <c r="XC40" s="15"/>
      <c r="XD40" s="15"/>
      <c r="XE40" s="15"/>
      <c r="XF40" s="15"/>
      <c r="XG40" s="15"/>
      <c r="XH40" s="15"/>
      <c r="XI40" s="15"/>
      <c r="XJ40" s="15"/>
      <c r="XK40" s="15"/>
      <c r="XL40" s="15"/>
      <c r="XM40" s="15"/>
      <c r="XN40" s="15"/>
      <c r="XO40" s="15"/>
      <c r="XP40" s="15"/>
      <c r="XQ40" s="15"/>
      <c r="XR40" s="15"/>
      <c r="XS40" s="15"/>
      <c r="XT40" s="15"/>
      <c r="XU40" s="15"/>
      <c r="XV40" s="15"/>
      <c r="XW40" s="15"/>
      <c r="XX40" s="15"/>
      <c r="XY40" s="15"/>
      <c r="XZ40" s="15"/>
      <c r="YA40" s="15"/>
      <c r="YB40" s="15"/>
      <c r="YC40" s="15"/>
      <c r="YD40" s="15"/>
      <c r="YE40" s="15"/>
      <c r="YF40" s="15"/>
      <c r="YG40" s="15"/>
      <c r="YH40" s="15"/>
      <c r="YI40" s="15"/>
      <c r="YJ40" s="15"/>
      <c r="YK40" s="15"/>
      <c r="YL40" s="15"/>
      <c r="YM40" s="15"/>
      <c r="YN40" s="15"/>
      <c r="YO40" s="15"/>
      <c r="YP40" s="15"/>
    </row>
    <row r="41" spans="1:666" s="22" customFormat="1" x14ac:dyDescent="0.25">
      <c r="A41" s="15"/>
      <c r="B41" s="15"/>
      <c r="C41" s="116"/>
      <c r="D41" s="140"/>
      <c r="E41" s="135"/>
      <c r="G41" s="13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c r="IW41" s="15"/>
      <c r="IX41" s="15"/>
      <c r="IY41" s="15"/>
      <c r="IZ41" s="15"/>
      <c r="JA41" s="15"/>
      <c r="JB41" s="15"/>
      <c r="JC41" s="15"/>
      <c r="JD41" s="15"/>
      <c r="JE41" s="15"/>
      <c r="JF41" s="15"/>
      <c r="JG41" s="15"/>
      <c r="JH41" s="15"/>
      <c r="JI41" s="15"/>
      <c r="JJ41" s="15"/>
      <c r="JK41" s="15"/>
      <c r="JL41" s="15"/>
      <c r="JM41" s="15"/>
      <c r="JN41" s="15"/>
      <c r="JO41" s="15"/>
      <c r="JP41" s="15"/>
      <c r="JQ41" s="15"/>
      <c r="JR41" s="15"/>
      <c r="JS41" s="15"/>
      <c r="JT41" s="15"/>
      <c r="JU41" s="15"/>
      <c r="JV41" s="15"/>
      <c r="JW41" s="15"/>
      <c r="JX41" s="15"/>
      <c r="JY41" s="15"/>
      <c r="JZ41" s="15"/>
      <c r="KA41" s="15"/>
      <c r="KB41" s="15"/>
      <c r="KC41" s="15"/>
      <c r="KD41" s="15"/>
      <c r="KE41" s="15"/>
      <c r="KF41" s="15"/>
      <c r="KG41" s="15"/>
      <c r="KH41" s="15"/>
      <c r="KI41" s="15"/>
      <c r="KJ41" s="15"/>
      <c r="KK41" s="15"/>
      <c r="KL41" s="15"/>
      <c r="KM41" s="15"/>
      <c r="KN41" s="15"/>
      <c r="KO41" s="15"/>
      <c r="KP41" s="15"/>
      <c r="KQ41" s="15"/>
      <c r="KR41" s="15"/>
      <c r="KS41" s="15"/>
      <c r="KT41" s="15"/>
      <c r="KU41" s="15"/>
      <c r="KV41" s="15"/>
      <c r="KW41" s="15"/>
      <c r="KX41" s="15"/>
      <c r="KY41" s="15"/>
      <c r="KZ41" s="15"/>
      <c r="LA41" s="15"/>
      <c r="LB41" s="15"/>
      <c r="LC41" s="15"/>
      <c r="LD41" s="15"/>
      <c r="LE41" s="15"/>
      <c r="LF41" s="15"/>
      <c r="LG41" s="15"/>
      <c r="LH41" s="15"/>
      <c r="LI41" s="15"/>
      <c r="LJ41" s="15"/>
      <c r="LK41" s="15"/>
      <c r="LL41" s="15"/>
      <c r="LM41" s="15"/>
      <c r="LN41" s="15"/>
      <c r="LO41" s="15"/>
      <c r="LP41" s="15"/>
      <c r="LQ41" s="15"/>
      <c r="LR41" s="15"/>
      <c r="LS41" s="15"/>
      <c r="LT41" s="15"/>
      <c r="LU41" s="15"/>
      <c r="LV41" s="15"/>
      <c r="LW41" s="15"/>
      <c r="LX41" s="15"/>
      <c r="LY41" s="15"/>
      <c r="LZ41" s="15"/>
      <c r="MA41" s="15"/>
      <c r="MB41" s="15"/>
      <c r="MC41" s="15"/>
      <c r="MD41" s="15"/>
      <c r="ME41" s="15"/>
      <c r="MF41" s="15"/>
      <c r="MG41" s="15"/>
      <c r="MH41" s="15"/>
      <c r="MI41" s="15"/>
      <c r="MJ41" s="15"/>
      <c r="MK41" s="15"/>
      <c r="ML41" s="15"/>
      <c r="MM41" s="15"/>
      <c r="MN41" s="15"/>
      <c r="MO41" s="15"/>
      <c r="MP41" s="15"/>
      <c r="MQ41" s="15"/>
      <c r="MR41" s="15"/>
      <c r="MS41" s="15"/>
      <c r="MT41" s="15"/>
      <c r="MU41" s="15"/>
      <c r="MV41" s="15"/>
      <c r="MW41" s="15"/>
      <c r="MX41" s="15"/>
      <c r="MY41" s="15"/>
      <c r="MZ41" s="15"/>
      <c r="NA41" s="15"/>
      <c r="NB41" s="15"/>
      <c r="NC41" s="15"/>
      <c r="ND41" s="15"/>
      <c r="NE41" s="15"/>
      <c r="NF41" s="15"/>
      <c r="NG41" s="15"/>
      <c r="NH41" s="15"/>
      <c r="NI41" s="15"/>
      <c r="NJ41" s="15"/>
      <c r="NK41" s="15"/>
      <c r="NL41" s="15"/>
      <c r="NM41" s="15"/>
      <c r="NN41" s="15"/>
      <c r="NO41" s="15"/>
      <c r="NP41" s="15"/>
      <c r="NQ41" s="15"/>
      <c r="NR41" s="15"/>
      <c r="NS41" s="15"/>
      <c r="NT41" s="15"/>
      <c r="NU41" s="15"/>
      <c r="NV41" s="15"/>
      <c r="NW41" s="15"/>
      <c r="NX41" s="15"/>
      <c r="NY41" s="15"/>
      <c r="NZ41" s="15"/>
      <c r="OA41" s="15"/>
      <c r="OB41" s="15"/>
      <c r="OC41" s="15"/>
      <c r="OD41" s="15"/>
      <c r="OE41" s="15"/>
      <c r="OF41" s="15"/>
      <c r="OG41" s="15"/>
      <c r="OH41" s="15"/>
      <c r="OI41" s="15"/>
      <c r="OJ41" s="15"/>
      <c r="OK41" s="15"/>
      <c r="OL41" s="15"/>
      <c r="OM41" s="15"/>
      <c r="ON41" s="15"/>
      <c r="OO41" s="15"/>
      <c r="OP41" s="15"/>
      <c r="OQ41" s="15"/>
      <c r="OR41" s="15"/>
      <c r="OS41" s="15"/>
      <c r="OT41" s="15"/>
      <c r="OU41" s="15"/>
      <c r="OV41" s="15"/>
      <c r="OW41" s="15"/>
      <c r="OX41" s="15"/>
      <c r="OY41" s="15"/>
      <c r="OZ41" s="15"/>
      <c r="PA41" s="15"/>
      <c r="PB41" s="15"/>
      <c r="PC41" s="15"/>
      <c r="PD41" s="15"/>
      <c r="PE41" s="15"/>
      <c r="PF41" s="15"/>
      <c r="PG41" s="15"/>
      <c r="PH41" s="15"/>
      <c r="PI41" s="15"/>
      <c r="PJ41" s="15"/>
      <c r="PK41" s="15"/>
      <c r="PL41" s="15"/>
      <c r="PM41" s="15"/>
      <c r="PN41" s="15"/>
      <c r="PO41" s="15"/>
      <c r="PP41" s="15"/>
      <c r="PQ41" s="15"/>
      <c r="PR41" s="15"/>
      <c r="PS41" s="15"/>
      <c r="PT41" s="15"/>
      <c r="PU41" s="15"/>
      <c r="PV41" s="15"/>
      <c r="PW41" s="15"/>
      <c r="PX41" s="15"/>
      <c r="PY41" s="15"/>
      <c r="PZ41" s="15"/>
      <c r="QA41" s="15"/>
      <c r="QB41" s="15"/>
      <c r="QC41" s="15"/>
      <c r="QD41" s="15"/>
      <c r="QE41" s="15"/>
      <c r="QF41" s="15"/>
      <c r="QG41" s="15"/>
      <c r="QH41" s="15"/>
      <c r="QI41" s="15"/>
      <c r="QJ41" s="15"/>
      <c r="QK41" s="15"/>
      <c r="QL41" s="15"/>
      <c r="QM41" s="15"/>
      <c r="QN41" s="15"/>
      <c r="QO41" s="15"/>
      <c r="QP41" s="15"/>
      <c r="QQ41" s="15"/>
      <c r="QR41" s="15"/>
      <c r="QS41" s="15"/>
      <c r="QT41" s="15"/>
      <c r="QU41" s="15"/>
      <c r="QV41" s="15"/>
      <c r="QW41" s="15"/>
      <c r="QX41" s="15"/>
      <c r="QY41" s="15"/>
      <c r="QZ41" s="15"/>
      <c r="RA41" s="15"/>
      <c r="RB41" s="15"/>
      <c r="RC41" s="15"/>
      <c r="RD41" s="15"/>
      <c r="RE41" s="15"/>
      <c r="RF41" s="15"/>
      <c r="RG41" s="15"/>
      <c r="RH41" s="15"/>
      <c r="RI41" s="15"/>
      <c r="RJ41" s="15"/>
      <c r="RK41" s="15"/>
      <c r="RL41" s="15"/>
      <c r="RM41" s="15"/>
      <c r="RN41" s="15"/>
      <c r="RO41" s="15"/>
      <c r="RP41" s="15"/>
      <c r="RQ41" s="15"/>
      <c r="RR41" s="15"/>
      <c r="RS41" s="15"/>
      <c r="RT41" s="15"/>
      <c r="RU41" s="15"/>
      <c r="RV41" s="15"/>
      <c r="RW41" s="15"/>
      <c r="RX41" s="15"/>
      <c r="RY41" s="15"/>
      <c r="RZ41" s="15"/>
      <c r="SA41" s="15"/>
      <c r="SB41" s="15"/>
      <c r="SC41" s="15"/>
      <c r="SD41" s="15"/>
      <c r="SE41" s="15"/>
      <c r="SF41" s="15"/>
      <c r="SG41" s="15"/>
      <c r="SH41" s="15"/>
      <c r="SI41" s="15"/>
      <c r="SJ41" s="15"/>
      <c r="SK41" s="15"/>
      <c r="SL41" s="15"/>
      <c r="SM41" s="15"/>
      <c r="SN41" s="15"/>
      <c r="SO41" s="15"/>
      <c r="SP41" s="15"/>
      <c r="SQ41" s="15"/>
      <c r="SR41" s="15"/>
      <c r="SS41" s="15"/>
      <c r="ST41" s="15"/>
      <c r="SU41" s="15"/>
      <c r="SV41" s="15"/>
      <c r="SW41" s="15"/>
      <c r="SX41" s="15"/>
      <c r="SY41" s="15"/>
      <c r="SZ41" s="15"/>
      <c r="TA41" s="15"/>
      <c r="TB41" s="15"/>
      <c r="TC41" s="15"/>
      <c r="TD41" s="15"/>
      <c r="TE41" s="15"/>
      <c r="TF41" s="15"/>
      <c r="TG41" s="15"/>
      <c r="TH41" s="15"/>
      <c r="TI41" s="15"/>
      <c r="TJ41" s="15"/>
      <c r="TK41" s="15"/>
      <c r="TL41" s="15"/>
      <c r="TM41" s="15"/>
      <c r="TN41" s="15"/>
      <c r="TO41" s="15"/>
      <c r="TP41" s="15"/>
      <c r="TQ41" s="15"/>
      <c r="TR41" s="15"/>
      <c r="TS41" s="15"/>
      <c r="TT41" s="15"/>
      <c r="TU41" s="15"/>
      <c r="TV41" s="15"/>
      <c r="TW41" s="15"/>
      <c r="TX41" s="15"/>
      <c r="TY41" s="15"/>
      <c r="TZ41" s="15"/>
      <c r="UA41" s="15"/>
      <c r="UB41" s="15"/>
      <c r="UC41" s="15"/>
      <c r="UD41" s="15"/>
      <c r="UE41" s="15"/>
      <c r="UF41" s="15"/>
      <c r="UG41" s="15"/>
      <c r="UH41" s="15"/>
      <c r="UI41" s="15"/>
      <c r="UJ41" s="15"/>
      <c r="UK41" s="15"/>
      <c r="UL41" s="15"/>
      <c r="UM41" s="15"/>
      <c r="UN41" s="15"/>
      <c r="UO41" s="15"/>
      <c r="UP41" s="15"/>
      <c r="UQ41" s="15"/>
      <c r="UR41" s="15"/>
      <c r="US41" s="15"/>
      <c r="UT41" s="15"/>
      <c r="UU41" s="15"/>
      <c r="UV41" s="15"/>
      <c r="UW41" s="15"/>
      <c r="UX41" s="15"/>
      <c r="UY41" s="15"/>
      <c r="UZ41" s="15"/>
      <c r="VA41" s="15"/>
      <c r="VB41" s="15"/>
      <c r="VC41" s="15"/>
      <c r="VD41" s="15"/>
      <c r="VE41" s="15"/>
      <c r="VF41" s="15"/>
      <c r="VG41" s="15"/>
      <c r="VH41" s="15"/>
      <c r="VI41" s="15"/>
      <c r="VJ41" s="15"/>
      <c r="VK41" s="15"/>
      <c r="VL41" s="15"/>
      <c r="VM41" s="15"/>
      <c r="VN41" s="15"/>
      <c r="VO41" s="15"/>
      <c r="VP41" s="15"/>
      <c r="VQ41" s="15"/>
      <c r="VR41" s="15"/>
      <c r="VS41" s="15"/>
      <c r="VT41" s="15"/>
      <c r="VU41" s="15"/>
      <c r="VV41" s="15"/>
      <c r="VW41" s="15"/>
      <c r="VX41" s="15"/>
      <c r="VY41" s="15"/>
      <c r="VZ41" s="15"/>
      <c r="WA41" s="15"/>
      <c r="WB41" s="15"/>
      <c r="WC41" s="15"/>
      <c r="WD41" s="15"/>
      <c r="WE41" s="15"/>
      <c r="WF41" s="15"/>
      <c r="WG41" s="15"/>
      <c r="WH41" s="15"/>
      <c r="WI41" s="15"/>
      <c r="WJ41" s="15"/>
      <c r="WK41" s="15"/>
      <c r="WL41" s="15"/>
      <c r="WM41" s="15"/>
      <c r="WN41" s="15"/>
      <c r="WO41" s="15"/>
      <c r="WP41" s="15"/>
      <c r="WQ41" s="15"/>
      <c r="WR41" s="15"/>
      <c r="WS41" s="15"/>
      <c r="WT41" s="15"/>
      <c r="WU41" s="15"/>
      <c r="WV41" s="15"/>
      <c r="WW41" s="15"/>
      <c r="WX41" s="15"/>
      <c r="WY41" s="15"/>
      <c r="WZ41" s="15"/>
      <c r="XA41" s="15"/>
      <c r="XB41" s="15"/>
      <c r="XC41" s="15"/>
      <c r="XD41" s="15"/>
      <c r="XE41" s="15"/>
      <c r="XF41" s="15"/>
      <c r="XG41" s="15"/>
      <c r="XH41" s="15"/>
      <c r="XI41" s="15"/>
      <c r="XJ41" s="15"/>
      <c r="XK41" s="15"/>
      <c r="XL41" s="15"/>
      <c r="XM41" s="15"/>
      <c r="XN41" s="15"/>
      <c r="XO41" s="15"/>
      <c r="XP41" s="15"/>
      <c r="XQ41" s="15"/>
      <c r="XR41" s="15"/>
      <c r="XS41" s="15"/>
      <c r="XT41" s="15"/>
      <c r="XU41" s="15"/>
      <c r="XV41" s="15"/>
      <c r="XW41" s="15"/>
      <c r="XX41" s="15"/>
      <c r="XY41" s="15"/>
      <c r="XZ41" s="15"/>
      <c r="YA41" s="15"/>
      <c r="YB41" s="15"/>
      <c r="YC41" s="15"/>
      <c r="YD41" s="15"/>
      <c r="YE41" s="15"/>
      <c r="YF41" s="15"/>
      <c r="YG41" s="15"/>
      <c r="YH41" s="15"/>
      <c r="YI41" s="15"/>
      <c r="YJ41" s="15"/>
      <c r="YK41" s="15"/>
      <c r="YL41" s="15"/>
      <c r="YM41" s="15"/>
      <c r="YN41" s="15"/>
      <c r="YO41" s="15"/>
      <c r="YP41" s="15"/>
    </row>
    <row r="42" spans="1:666" s="22" customFormat="1" x14ac:dyDescent="0.25">
      <c r="A42" s="15"/>
      <c r="B42" s="15"/>
      <c r="C42" s="116"/>
      <c r="D42" s="140"/>
      <c r="E42" s="135"/>
      <c r="G42" s="13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c r="IX42" s="15"/>
      <c r="IY42" s="15"/>
      <c r="IZ42" s="15"/>
      <c r="JA42" s="15"/>
      <c r="JB42" s="15"/>
      <c r="JC42" s="15"/>
      <c r="JD42" s="15"/>
      <c r="JE42" s="15"/>
      <c r="JF42" s="15"/>
      <c r="JG42" s="15"/>
      <c r="JH42" s="15"/>
      <c r="JI42" s="15"/>
      <c r="JJ42" s="15"/>
      <c r="JK42" s="15"/>
      <c r="JL42" s="15"/>
      <c r="JM42" s="15"/>
      <c r="JN42" s="15"/>
      <c r="JO42" s="15"/>
      <c r="JP42" s="15"/>
      <c r="JQ42" s="15"/>
      <c r="JR42" s="15"/>
      <c r="JS42" s="15"/>
      <c r="JT42" s="15"/>
      <c r="JU42" s="15"/>
      <c r="JV42" s="15"/>
      <c r="JW42" s="15"/>
      <c r="JX42" s="15"/>
      <c r="JY42" s="15"/>
      <c r="JZ42" s="15"/>
      <c r="KA42" s="15"/>
      <c r="KB42" s="15"/>
      <c r="KC42" s="15"/>
      <c r="KD42" s="15"/>
      <c r="KE42" s="15"/>
      <c r="KF42" s="15"/>
      <c r="KG42" s="15"/>
      <c r="KH42" s="15"/>
      <c r="KI42" s="15"/>
      <c r="KJ42" s="15"/>
      <c r="KK42" s="15"/>
      <c r="KL42" s="15"/>
      <c r="KM42" s="15"/>
      <c r="KN42" s="15"/>
      <c r="KO42" s="15"/>
      <c r="KP42" s="15"/>
      <c r="KQ42" s="15"/>
      <c r="KR42" s="15"/>
      <c r="KS42" s="15"/>
      <c r="KT42" s="15"/>
      <c r="KU42" s="15"/>
      <c r="KV42" s="15"/>
      <c r="KW42" s="15"/>
      <c r="KX42" s="15"/>
      <c r="KY42" s="15"/>
      <c r="KZ42" s="15"/>
      <c r="LA42" s="15"/>
      <c r="LB42" s="15"/>
      <c r="LC42" s="15"/>
      <c r="LD42" s="15"/>
      <c r="LE42" s="15"/>
      <c r="LF42" s="15"/>
      <c r="LG42" s="15"/>
      <c r="LH42" s="15"/>
      <c r="LI42" s="15"/>
      <c r="LJ42" s="15"/>
      <c r="LK42" s="15"/>
      <c r="LL42" s="15"/>
      <c r="LM42" s="15"/>
      <c r="LN42" s="15"/>
      <c r="LO42" s="15"/>
      <c r="LP42" s="15"/>
      <c r="LQ42" s="15"/>
      <c r="LR42" s="15"/>
      <c r="LS42" s="15"/>
      <c r="LT42" s="15"/>
      <c r="LU42" s="15"/>
      <c r="LV42" s="15"/>
      <c r="LW42" s="15"/>
      <c r="LX42" s="15"/>
      <c r="LY42" s="15"/>
      <c r="LZ42" s="15"/>
      <c r="MA42" s="15"/>
      <c r="MB42" s="15"/>
      <c r="MC42" s="15"/>
      <c r="MD42" s="15"/>
      <c r="ME42" s="15"/>
      <c r="MF42" s="15"/>
      <c r="MG42" s="15"/>
      <c r="MH42" s="15"/>
      <c r="MI42" s="15"/>
      <c r="MJ42" s="15"/>
      <c r="MK42" s="15"/>
      <c r="ML42" s="15"/>
      <c r="MM42" s="15"/>
      <c r="MN42" s="15"/>
      <c r="MO42" s="15"/>
      <c r="MP42" s="15"/>
      <c r="MQ42" s="15"/>
      <c r="MR42" s="15"/>
      <c r="MS42" s="15"/>
      <c r="MT42" s="15"/>
      <c r="MU42" s="15"/>
      <c r="MV42" s="15"/>
      <c r="MW42" s="15"/>
      <c r="MX42" s="15"/>
      <c r="MY42" s="15"/>
      <c r="MZ42" s="15"/>
      <c r="NA42" s="15"/>
      <c r="NB42" s="15"/>
      <c r="NC42" s="15"/>
      <c r="ND42" s="15"/>
      <c r="NE42" s="15"/>
      <c r="NF42" s="15"/>
      <c r="NG42" s="15"/>
      <c r="NH42" s="15"/>
      <c r="NI42" s="15"/>
      <c r="NJ42" s="15"/>
      <c r="NK42" s="15"/>
      <c r="NL42" s="15"/>
      <c r="NM42" s="15"/>
      <c r="NN42" s="15"/>
      <c r="NO42" s="15"/>
      <c r="NP42" s="15"/>
      <c r="NQ42" s="15"/>
      <c r="NR42" s="15"/>
      <c r="NS42" s="15"/>
      <c r="NT42" s="15"/>
      <c r="NU42" s="15"/>
      <c r="NV42" s="15"/>
      <c r="NW42" s="15"/>
      <c r="NX42" s="15"/>
      <c r="NY42" s="15"/>
      <c r="NZ42" s="15"/>
      <c r="OA42" s="15"/>
      <c r="OB42" s="15"/>
      <c r="OC42" s="15"/>
      <c r="OD42" s="15"/>
      <c r="OE42" s="15"/>
      <c r="OF42" s="15"/>
      <c r="OG42" s="15"/>
      <c r="OH42" s="15"/>
      <c r="OI42" s="15"/>
      <c r="OJ42" s="15"/>
      <c r="OK42" s="15"/>
      <c r="OL42" s="15"/>
      <c r="OM42" s="15"/>
      <c r="ON42" s="15"/>
      <c r="OO42" s="15"/>
      <c r="OP42" s="15"/>
      <c r="OQ42" s="15"/>
      <c r="OR42" s="15"/>
      <c r="OS42" s="15"/>
      <c r="OT42" s="15"/>
      <c r="OU42" s="15"/>
      <c r="OV42" s="15"/>
      <c r="OW42" s="15"/>
      <c r="OX42" s="15"/>
      <c r="OY42" s="15"/>
      <c r="OZ42" s="15"/>
      <c r="PA42" s="15"/>
      <c r="PB42" s="15"/>
      <c r="PC42" s="15"/>
      <c r="PD42" s="15"/>
      <c r="PE42" s="15"/>
      <c r="PF42" s="15"/>
      <c r="PG42" s="15"/>
      <c r="PH42" s="15"/>
      <c r="PI42" s="15"/>
      <c r="PJ42" s="15"/>
      <c r="PK42" s="15"/>
      <c r="PL42" s="15"/>
      <c r="PM42" s="15"/>
      <c r="PN42" s="15"/>
      <c r="PO42" s="15"/>
      <c r="PP42" s="15"/>
      <c r="PQ42" s="15"/>
      <c r="PR42" s="15"/>
      <c r="PS42" s="15"/>
      <c r="PT42" s="15"/>
      <c r="PU42" s="15"/>
      <c r="PV42" s="15"/>
      <c r="PW42" s="15"/>
      <c r="PX42" s="15"/>
      <c r="PY42" s="15"/>
      <c r="PZ42" s="15"/>
      <c r="QA42" s="15"/>
      <c r="QB42" s="15"/>
      <c r="QC42" s="15"/>
      <c r="QD42" s="15"/>
      <c r="QE42" s="15"/>
      <c r="QF42" s="15"/>
      <c r="QG42" s="15"/>
      <c r="QH42" s="15"/>
      <c r="QI42" s="15"/>
      <c r="QJ42" s="15"/>
      <c r="QK42" s="15"/>
      <c r="QL42" s="15"/>
      <c r="QM42" s="15"/>
      <c r="QN42" s="15"/>
      <c r="QO42" s="15"/>
      <c r="QP42" s="15"/>
      <c r="QQ42" s="15"/>
      <c r="QR42" s="15"/>
      <c r="QS42" s="15"/>
      <c r="QT42" s="15"/>
      <c r="QU42" s="15"/>
      <c r="QV42" s="15"/>
      <c r="QW42" s="15"/>
      <c r="QX42" s="15"/>
      <c r="QY42" s="15"/>
      <c r="QZ42" s="15"/>
      <c r="RA42" s="15"/>
      <c r="RB42" s="15"/>
      <c r="RC42" s="15"/>
      <c r="RD42" s="15"/>
      <c r="RE42" s="15"/>
      <c r="RF42" s="15"/>
      <c r="RG42" s="15"/>
      <c r="RH42" s="15"/>
      <c r="RI42" s="15"/>
      <c r="RJ42" s="15"/>
      <c r="RK42" s="15"/>
      <c r="RL42" s="15"/>
      <c r="RM42" s="15"/>
      <c r="RN42" s="15"/>
      <c r="RO42" s="15"/>
      <c r="RP42" s="15"/>
      <c r="RQ42" s="15"/>
      <c r="RR42" s="15"/>
      <c r="RS42" s="15"/>
      <c r="RT42" s="15"/>
      <c r="RU42" s="15"/>
      <c r="RV42" s="15"/>
      <c r="RW42" s="15"/>
      <c r="RX42" s="15"/>
      <c r="RY42" s="15"/>
      <c r="RZ42" s="15"/>
      <c r="SA42" s="15"/>
      <c r="SB42" s="15"/>
      <c r="SC42" s="15"/>
      <c r="SD42" s="15"/>
      <c r="SE42" s="15"/>
      <c r="SF42" s="15"/>
      <c r="SG42" s="15"/>
      <c r="SH42" s="15"/>
      <c r="SI42" s="15"/>
      <c r="SJ42" s="15"/>
      <c r="SK42" s="15"/>
      <c r="SL42" s="15"/>
      <c r="SM42" s="15"/>
      <c r="SN42" s="15"/>
      <c r="SO42" s="15"/>
      <c r="SP42" s="15"/>
      <c r="SQ42" s="15"/>
      <c r="SR42" s="15"/>
      <c r="SS42" s="15"/>
      <c r="ST42" s="15"/>
      <c r="SU42" s="15"/>
      <c r="SV42" s="15"/>
      <c r="SW42" s="15"/>
      <c r="SX42" s="15"/>
      <c r="SY42" s="15"/>
      <c r="SZ42" s="15"/>
      <c r="TA42" s="15"/>
      <c r="TB42" s="15"/>
      <c r="TC42" s="15"/>
      <c r="TD42" s="15"/>
      <c r="TE42" s="15"/>
      <c r="TF42" s="15"/>
      <c r="TG42" s="15"/>
      <c r="TH42" s="15"/>
      <c r="TI42" s="15"/>
      <c r="TJ42" s="15"/>
      <c r="TK42" s="15"/>
      <c r="TL42" s="15"/>
      <c r="TM42" s="15"/>
      <c r="TN42" s="15"/>
      <c r="TO42" s="15"/>
      <c r="TP42" s="15"/>
      <c r="TQ42" s="15"/>
      <c r="TR42" s="15"/>
      <c r="TS42" s="15"/>
      <c r="TT42" s="15"/>
      <c r="TU42" s="15"/>
      <c r="TV42" s="15"/>
      <c r="TW42" s="15"/>
      <c r="TX42" s="15"/>
      <c r="TY42" s="15"/>
      <c r="TZ42" s="15"/>
      <c r="UA42" s="15"/>
      <c r="UB42" s="15"/>
      <c r="UC42" s="15"/>
      <c r="UD42" s="15"/>
      <c r="UE42" s="15"/>
      <c r="UF42" s="15"/>
      <c r="UG42" s="15"/>
      <c r="UH42" s="15"/>
      <c r="UI42" s="15"/>
      <c r="UJ42" s="15"/>
      <c r="UK42" s="15"/>
      <c r="UL42" s="15"/>
      <c r="UM42" s="15"/>
      <c r="UN42" s="15"/>
      <c r="UO42" s="15"/>
      <c r="UP42" s="15"/>
      <c r="UQ42" s="15"/>
      <c r="UR42" s="15"/>
      <c r="US42" s="15"/>
      <c r="UT42" s="15"/>
      <c r="UU42" s="15"/>
      <c r="UV42" s="15"/>
      <c r="UW42" s="15"/>
      <c r="UX42" s="15"/>
      <c r="UY42" s="15"/>
      <c r="UZ42" s="15"/>
      <c r="VA42" s="15"/>
      <c r="VB42" s="15"/>
      <c r="VC42" s="15"/>
      <c r="VD42" s="15"/>
      <c r="VE42" s="15"/>
      <c r="VF42" s="15"/>
      <c r="VG42" s="15"/>
      <c r="VH42" s="15"/>
      <c r="VI42" s="15"/>
      <c r="VJ42" s="15"/>
      <c r="VK42" s="15"/>
      <c r="VL42" s="15"/>
      <c r="VM42" s="15"/>
      <c r="VN42" s="15"/>
      <c r="VO42" s="15"/>
      <c r="VP42" s="15"/>
      <c r="VQ42" s="15"/>
      <c r="VR42" s="15"/>
      <c r="VS42" s="15"/>
      <c r="VT42" s="15"/>
      <c r="VU42" s="15"/>
      <c r="VV42" s="15"/>
      <c r="VW42" s="15"/>
      <c r="VX42" s="15"/>
      <c r="VY42" s="15"/>
      <c r="VZ42" s="15"/>
      <c r="WA42" s="15"/>
      <c r="WB42" s="15"/>
      <c r="WC42" s="15"/>
      <c r="WD42" s="15"/>
      <c r="WE42" s="15"/>
      <c r="WF42" s="15"/>
      <c r="WG42" s="15"/>
      <c r="WH42" s="15"/>
      <c r="WI42" s="15"/>
      <c r="WJ42" s="15"/>
      <c r="WK42" s="15"/>
      <c r="WL42" s="15"/>
      <c r="WM42" s="15"/>
      <c r="WN42" s="15"/>
      <c r="WO42" s="15"/>
      <c r="WP42" s="15"/>
      <c r="WQ42" s="15"/>
      <c r="WR42" s="15"/>
      <c r="WS42" s="15"/>
      <c r="WT42" s="15"/>
      <c r="WU42" s="15"/>
      <c r="WV42" s="15"/>
      <c r="WW42" s="15"/>
      <c r="WX42" s="15"/>
      <c r="WY42" s="15"/>
      <c r="WZ42" s="15"/>
      <c r="XA42" s="15"/>
      <c r="XB42" s="15"/>
      <c r="XC42" s="15"/>
      <c r="XD42" s="15"/>
      <c r="XE42" s="15"/>
      <c r="XF42" s="15"/>
      <c r="XG42" s="15"/>
      <c r="XH42" s="15"/>
      <c r="XI42" s="15"/>
      <c r="XJ42" s="15"/>
      <c r="XK42" s="15"/>
      <c r="XL42" s="15"/>
      <c r="XM42" s="15"/>
      <c r="XN42" s="15"/>
      <c r="XO42" s="15"/>
      <c r="XP42" s="15"/>
      <c r="XQ42" s="15"/>
      <c r="XR42" s="15"/>
      <c r="XS42" s="15"/>
      <c r="XT42" s="15"/>
      <c r="XU42" s="15"/>
      <c r="XV42" s="15"/>
      <c r="XW42" s="15"/>
      <c r="XX42" s="15"/>
      <c r="XY42" s="15"/>
      <c r="XZ42" s="15"/>
      <c r="YA42" s="15"/>
      <c r="YB42" s="15"/>
      <c r="YC42" s="15"/>
      <c r="YD42" s="15"/>
      <c r="YE42" s="15"/>
      <c r="YF42" s="15"/>
      <c r="YG42" s="15"/>
      <c r="YH42" s="15"/>
      <c r="YI42" s="15"/>
      <c r="YJ42" s="15"/>
      <c r="YK42" s="15"/>
      <c r="YL42" s="15"/>
      <c r="YM42" s="15"/>
      <c r="YN42" s="15"/>
      <c r="YO42" s="15"/>
      <c r="YP42" s="15"/>
    </row>
    <row r="43" spans="1:666" s="22" customFormat="1" x14ac:dyDescent="0.25">
      <c r="A43" s="15"/>
      <c r="B43" s="15"/>
      <c r="C43" s="116"/>
      <c r="D43" s="140"/>
      <c r="E43" s="136"/>
      <c r="G43" s="136"/>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c r="IX43" s="15"/>
      <c r="IY43" s="15"/>
      <c r="IZ43" s="15"/>
      <c r="JA43" s="15"/>
      <c r="JB43" s="15"/>
      <c r="JC43" s="15"/>
      <c r="JD43" s="15"/>
      <c r="JE43" s="15"/>
      <c r="JF43" s="15"/>
      <c r="JG43" s="15"/>
      <c r="JH43" s="15"/>
      <c r="JI43" s="15"/>
      <c r="JJ43" s="15"/>
      <c r="JK43" s="15"/>
      <c r="JL43" s="15"/>
      <c r="JM43" s="15"/>
      <c r="JN43" s="15"/>
      <c r="JO43" s="15"/>
      <c r="JP43" s="15"/>
      <c r="JQ43" s="15"/>
      <c r="JR43" s="15"/>
      <c r="JS43" s="15"/>
      <c r="JT43" s="15"/>
      <c r="JU43" s="15"/>
      <c r="JV43" s="15"/>
      <c r="JW43" s="15"/>
      <c r="JX43" s="15"/>
      <c r="JY43" s="15"/>
      <c r="JZ43" s="15"/>
      <c r="KA43" s="15"/>
      <c r="KB43" s="15"/>
      <c r="KC43" s="15"/>
      <c r="KD43" s="15"/>
      <c r="KE43" s="15"/>
      <c r="KF43" s="15"/>
      <c r="KG43" s="15"/>
      <c r="KH43" s="15"/>
      <c r="KI43" s="15"/>
      <c r="KJ43" s="15"/>
      <c r="KK43" s="15"/>
      <c r="KL43" s="15"/>
      <c r="KM43" s="15"/>
      <c r="KN43" s="15"/>
      <c r="KO43" s="15"/>
      <c r="KP43" s="15"/>
      <c r="KQ43" s="15"/>
      <c r="KR43" s="15"/>
      <c r="KS43" s="15"/>
      <c r="KT43" s="15"/>
      <c r="KU43" s="15"/>
      <c r="KV43" s="15"/>
      <c r="KW43" s="15"/>
      <c r="KX43" s="15"/>
      <c r="KY43" s="15"/>
      <c r="KZ43" s="15"/>
      <c r="LA43" s="15"/>
      <c r="LB43" s="15"/>
      <c r="LC43" s="15"/>
      <c r="LD43" s="15"/>
      <c r="LE43" s="15"/>
      <c r="LF43" s="15"/>
      <c r="LG43" s="15"/>
      <c r="LH43" s="15"/>
      <c r="LI43" s="15"/>
      <c r="LJ43" s="15"/>
      <c r="LK43" s="15"/>
      <c r="LL43" s="15"/>
      <c r="LM43" s="15"/>
      <c r="LN43" s="15"/>
      <c r="LO43" s="15"/>
      <c r="LP43" s="15"/>
      <c r="LQ43" s="15"/>
      <c r="LR43" s="15"/>
      <c r="LS43" s="15"/>
      <c r="LT43" s="15"/>
      <c r="LU43" s="15"/>
      <c r="LV43" s="15"/>
      <c r="LW43" s="15"/>
      <c r="LX43" s="15"/>
      <c r="LY43" s="15"/>
      <c r="LZ43" s="15"/>
      <c r="MA43" s="15"/>
      <c r="MB43" s="15"/>
      <c r="MC43" s="15"/>
      <c r="MD43" s="15"/>
      <c r="ME43" s="15"/>
      <c r="MF43" s="15"/>
      <c r="MG43" s="15"/>
      <c r="MH43" s="15"/>
      <c r="MI43" s="15"/>
      <c r="MJ43" s="15"/>
      <c r="MK43" s="15"/>
      <c r="ML43" s="15"/>
      <c r="MM43" s="15"/>
      <c r="MN43" s="15"/>
      <c r="MO43" s="15"/>
      <c r="MP43" s="15"/>
      <c r="MQ43" s="15"/>
      <c r="MR43" s="15"/>
      <c r="MS43" s="15"/>
      <c r="MT43" s="15"/>
      <c r="MU43" s="15"/>
      <c r="MV43" s="15"/>
      <c r="MW43" s="15"/>
      <c r="MX43" s="15"/>
      <c r="MY43" s="15"/>
      <c r="MZ43" s="15"/>
      <c r="NA43" s="15"/>
      <c r="NB43" s="15"/>
      <c r="NC43" s="15"/>
      <c r="ND43" s="15"/>
      <c r="NE43" s="15"/>
      <c r="NF43" s="15"/>
      <c r="NG43" s="15"/>
      <c r="NH43" s="15"/>
      <c r="NI43" s="15"/>
      <c r="NJ43" s="15"/>
      <c r="NK43" s="15"/>
      <c r="NL43" s="15"/>
      <c r="NM43" s="15"/>
      <c r="NN43" s="15"/>
      <c r="NO43" s="15"/>
      <c r="NP43" s="15"/>
      <c r="NQ43" s="15"/>
      <c r="NR43" s="15"/>
      <c r="NS43" s="15"/>
      <c r="NT43" s="15"/>
      <c r="NU43" s="15"/>
      <c r="NV43" s="15"/>
      <c r="NW43" s="15"/>
      <c r="NX43" s="15"/>
      <c r="NY43" s="15"/>
      <c r="NZ43" s="15"/>
      <c r="OA43" s="15"/>
      <c r="OB43" s="15"/>
      <c r="OC43" s="15"/>
      <c r="OD43" s="15"/>
      <c r="OE43" s="15"/>
      <c r="OF43" s="15"/>
      <c r="OG43" s="15"/>
      <c r="OH43" s="15"/>
      <c r="OI43" s="15"/>
      <c r="OJ43" s="15"/>
      <c r="OK43" s="15"/>
      <c r="OL43" s="15"/>
      <c r="OM43" s="15"/>
      <c r="ON43" s="15"/>
      <c r="OO43" s="15"/>
      <c r="OP43" s="15"/>
      <c r="OQ43" s="15"/>
      <c r="OR43" s="15"/>
      <c r="OS43" s="15"/>
      <c r="OT43" s="15"/>
      <c r="OU43" s="15"/>
      <c r="OV43" s="15"/>
      <c r="OW43" s="15"/>
      <c r="OX43" s="15"/>
      <c r="OY43" s="15"/>
      <c r="OZ43" s="15"/>
      <c r="PA43" s="15"/>
      <c r="PB43" s="15"/>
      <c r="PC43" s="15"/>
      <c r="PD43" s="15"/>
      <c r="PE43" s="15"/>
      <c r="PF43" s="15"/>
      <c r="PG43" s="15"/>
      <c r="PH43" s="15"/>
      <c r="PI43" s="15"/>
      <c r="PJ43" s="15"/>
      <c r="PK43" s="15"/>
      <c r="PL43" s="15"/>
      <c r="PM43" s="15"/>
      <c r="PN43" s="15"/>
      <c r="PO43" s="15"/>
      <c r="PP43" s="15"/>
      <c r="PQ43" s="15"/>
      <c r="PR43" s="15"/>
      <c r="PS43" s="15"/>
      <c r="PT43" s="15"/>
      <c r="PU43" s="15"/>
      <c r="PV43" s="15"/>
      <c r="PW43" s="15"/>
      <c r="PX43" s="15"/>
      <c r="PY43" s="15"/>
      <c r="PZ43" s="15"/>
      <c r="QA43" s="15"/>
      <c r="QB43" s="15"/>
      <c r="QC43" s="15"/>
      <c r="QD43" s="15"/>
      <c r="QE43" s="15"/>
      <c r="QF43" s="15"/>
      <c r="QG43" s="15"/>
      <c r="QH43" s="15"/>
      <c r="QI43" s="15"/>
      <c r="QJ43" s="15"/>
      <c r="QK43" s="15"/>
      <c r="QL43" s="15"/>
      <c r="QM43" s="15"/>
      <c r="QN43" s="15"/>
      <c r="QO43" s="15"/>
      <c r="QP43" s="15"/>
      <c r="QQ43" s="15"/>
      <c r="QR43" s="15"/>
      <c r="QS43" s="15"/>
      <c r="QT43" s="15"/>
      <c r="QU43" s="15"/>
      <c r="QV43" s="15"/>
      <c r="QW43" s="15"/>
      <c r="QX43" s="15"/>
      <c r="QY43" s="15"/>
      <c r="QZ43" s="15"/>
      <c r="RA43" s="15"/>
      <c r="RB43" s="15"/>
      <c r="RC43" s="15"/>
      <c r="RD43" s="15"/>
      <c r="RE43" s="15"/>
      <c r="RF43" s="15"/>
      <c r="RG43" s="15"/>
      <c r="RH43" s="15"/>
      <c r="RI43" s="15"/>
      <c r="RJ43" s="15"/>
      <c r="RK43" s="15"/>
      <c r="RL43" s="15"/>
      <c r="RM43" s="15"/>
      <c r="RN43" s="15"/>
      <c r="RO43" s="15"/>
      <c r="RP43" s="15"/>
      <c r="RQ43" s="15"/>
      <c r="RR43" s="15"/>
      <c r="RS43" s="15"/>
      <c r="RT43" s="15"/>
      <c r="RU43" s="15"/>
      <c r="RV43" s="15"/>
      <c r="RW43" s="15"/>
      <c r="RX43" s="15"/>
      <c r="RY43" s="15"/>
      <c r="RZ43" s="15"/>
      <c r="SA43" s="15"/>
      <c r="SB43" s="15"/>
      <c r="SC43" s="15"/>
      <c r="SD43" s="15"/>
      <c r="SE43" s="15"/>
      <c r="SF43" s="15"/>
      <c r="SG43" s="15"/>
      <c r="SH43" s="15"/>
      <c r="SI43" s="15"/>
      <c r="SJ43" s="15"/>
      <c r="SK43" s="15"/>
      <c r="SL43" s="15"/>
      <c r="SM43" s="15"/>
      <c r="SN43" s="15"/>
      <c r="SO43" s="15"/>
      <c r="SP43" s="15"/>
      <c r="SQ43" s="15"/>
      <c r="SR43" s="15"/>
      <c r="SS43" s="15"/>
      <c r="ST43" s="15"/>
      <c r="SU43" s="15"/>
      <c r="SV43" s="15"/>
      <c r="SW43" s="15"/>
      <c r="SX43" s="15"/>
      <c r="SY43" s="15"/>
      <c r="SZ43" s="15"/>
      <c r="TA43" s="15"/>
      <c r="TB43" s="15"/>
      <c r="TC43" s="15"/>
      <c r="TD43" s="15"/>
      <c r="TE43" s="15"/>
      <c r="TF43" s="15"/>
      <c r="TG43" s="15"/>
      <c r="TH43" s="15"/>
      <c r="TI43" s="15"/>
      <c r="TJ43" s="15"/>
      <c r="TK43" s="15"/>
      <c r="TL43" s="15"/>
      <c r="TM43" s="15"/>
      <c r="TN43" s="15"/>
      <c r="TO43" s="15"/>
      <c r="TP43" s="15"/>
      <c r="TQ43" s="15"/>
      <c r="TR43" s="15"/>
      <c r="TS43" s="15"/>
      <c r="TT43" s="15"/>
      <c r="TU43" s="15"/>
      <c r="TV43" s="15"/>
      <c r="TW43" s="15"/>
      <c r="TX43" s="15"/>
      <c r="TY43" s="15"/>
      <c r="TZ43" s="15"/>
      <c r="UA43" s="15"/>
      <c r="UB43" s="15"/>
      <c r="UC43" s="15"/>
      <c r="UD43" s="15"/>
      <c r="UE43" s="15"/>
      <c r="UF43" s="15"/>
      <c r="UG43" s="15"/>
      <c r="UH43" s="15"/>
      <c r="UI43" s="15"/>
      <c r="UJ43" s="15"/>
      <c r="UK43" s="15"/>
      <c r="UL43" s="15"/>
      <c r="UM43" s="15"/>
      <c r="UN43" s="15"/>
      <c r="UO43" s="15"/>
      <c r="UP43" s="15"/>
      <c r="UQ43" s="15"/>
      <c r="UR43" s="15"/>
      <c r="US43" s="15"/>
      <c r="UT43" s="15"/>
      <c r="UU43" s="15"/>
      <c r="UV43" s="15"/>
      <c r="UW43" s="15"/>
      <c r="UX43" s="15"/>
      <c r="UY43" s="15"/>
      <c r="UZ43" s="15"/>
      <c r="VA43" s="15"/>
      <c r="VB43" s="15"/>
      <c r="VC43" s="15"/>
      <c r="VD43" s="15"/>
      <c r="VE43" s="15"/>
      <c r="VF43" s="15"/>
      <c r="VG43" s="15"/>
      <c r="VH43" s="15"/>
      <c r="VI43" s="15"/>
      <c r="VJ43" s="15"/>
      <c r="VK43" s="15"/>
      <c r="VL43" s="15"/>
      <c r="VM43" s="15"/>
      <c r="VN43" s="15"/>
      <c r="VO43" s="15"/>
      <c r="VP43" s="15"/>
      <c r="VQ43" s="15"/>
      <c r="VR43" s="15"/>
      <c r="VS43" s="15"/>
      <c r="VT43" s="15"/>
      <c r="VU43" s="15"/>
      <c r="VV43" s="15"/>
      <c r="VW43" s="15"/>
      <c r="VX43" s="15"/>
      <c r="VY43" s="15"/>
      <c r="VZ43" s="15"/>
      <c r="WA43" s="15"/>
      <c r="WB43" s="15"/>
      <c r="WC43" s="15"/>
      <c r="WD43" s="15"/>
      <c r="WE43" s="15"/>
      <c r="WF43" s="15"/>
      <c r="WG43" s="15"/>
      <c r="WH43" s="15"/>
      <c r="WI43" s="15"/>
      <c r="WJ43" s="15"/>
      <c r="WK43" s="15"/>
      <c r="WL43" s="15"/>
      <c r="WM43" s="15"/>
      <c r="WN43" s="15"/>
      <c r="WO43" s="15"/>
      <c r="WP43" s="15"/>
      <c r="WQ43" s="15"/>
      <c r="WR43" s="15"/>
      <c r="WS43" s="15"/>
      <c r="WT43" s="15"/>
      <c r="WU43" s="15"/>
      <c r="WV43" s="15"/>
      <c r="WW43" s="15"/>
      <c r="WX43" s="15"/>
      <c r="WY43" s="15"/>
      <c r="WZ43" s="15"/>
      <c r="XA43" s="15"/>
      <c r="XB43" s="15"/>
      <c r="XC43" s="15"/>
      <c r="XD43" s="15"/>
      <c r="XE43" s="15"/>
      <c r="XF43" s="15"/>
      <c r="XG43" s="15"/>
      <c r="XH43" s="15"/>
      <c r="XI43" s="15"/>
      <c r="XJ43" s="15"/>
      <c r="XK43" s="15"/>
      <c r="XL43" s="15"/>
      <c r="XM43" s="15"/>
      <c r="XN43" s="15"/>
      <c r="XO43" s="15"/>
      <c r="XP43" s="15"/>
      <c r="XQ43" s="15"/>
      <c r="XR43" s="15"/>
      <c r="XS43" s="15"/>
      <c r="XT43" s="15"/>
      <c r="XU43" s="15"/>
      <c r="XV43" s="15"/>
      <c r="XW43" s="15"/>
      <c r="XX43" s="15"/>
      <c r="XY43" s="15"/>
      <c r="XZ43" s="15"/>
      <c r="YA43" s="15"/>
      <c r="YB43" s="15"/>
      <c r="YC43" s="15"/>
      <c r="YD43" s="15"/>
      <c r="YE43" s="15"/>
      <c r="YF43" s="15"/>
      <c r="YG43" s="15"/>
      <c r="YH43" s="15"/>
      <c r="YI43" s="15"/>
      <c r="YJ43" s="15"/>
      <c r="YK43" s="15"/>
      <c r="YL43" s="15"/>
      <c r="YM43" s="15"/>
      <c r="YN43" s="15"/>
      <c r="YO43" s="15"/>
      <c r="YP43" s="15"/>
    </row>
    <row r="44" spans="1:666" s="22" customFormat="1" ht="23.4" customHeight="1" x14ac:dyDescent="0.25">
      <c r="A44" s="15"/>
      <c r="B44" s="15"/>
      <c r="C44" s="116"/>
      <c r="D44" s="140" t="s">
        <v>426</v>
      </c>
      <c r="E44" s="105" t="s">
        <v>428</v>
      </c>
      <c r="F44" s="22" t="s">
        <v>429</v>
      </c>
      <c r="G44" s="134" t="s">
        <v>197</v>
      </c>
      <c r="H44" s="22" t="s">
        <v>432</v>
      </c>
      <c r="I44" s="22" t="s">
        <v>435</v>
      </c>
      <c r="J44" s="93" t="s">
        <v>313</v>
      </c>
      <c r="K44" s="86">
        <f t="shared" ref="K44:K46" si="11">IF(J44=$AL$3,5,(IF(J44=$AL$4,4,IF(J44=$AL$5,3,(IF(J44=$AL$6,2,1))))))</f>
        <v>1</v>
      </c>
      <c r="L44" s="89" t="s">
        <v>23</v>
      </c>
      <c r="M44" s="86">
        <f t="shared" ref="M44:M46" si="12">IF(L44=$AM$3,3,(IF(L44=$AM$4,2,1)))</f>
        <v>2</v>
      </c>
      <c r="N44" s="86" t="str">
        <f t="shared" ref="N44:N46" si="13">CONCATENATE(K44,M44)</f>
        <v>12</v>
      </c>
      <c r="O44" s="91" t="str">
        <f>VLOOKUP(N44,'Tabla de Valoracion'!$I$11:$K$25,3,FALSE)</f>
        <v>ZONA DE RIESGO BAJA</v>
      </c>
      <c r="P44" s="93" t="s">
        <v>302</v>
      </c>
      <c r="Q44" s="86">
        <f t="shared" ref="Q44:Q46" si="14">IF(P44=$AL$3,5,(IF(P44=$AL$4,4,IF(P44=$AL$5,3,(IF(P44=$AL$6,2,1))))))</f>
        <v>3</v>
      </c>
      <c r="R44" s="89" t="s">
        <v>23</v>
      </c>
      <c r="S44" s="86">
        <f t="shared" ref="S44:S46" si="15">IF(R44=$AM$3,3,(IF(R44=$AM$4,2,1)))</f>
        <v>2</v>
      </c>
      <c r="T44" s="86" t="str">
        <f t="shared" ref="T44" si="16">CONCATENATE(Q44,S44)</f>
        <v>32</v>
      </c>
      <c r="U44" s="91" t="str">
        <f>VLOOKUP(T44,'Tabla de Valoracion'!$I$11:$K$25,3,FALSE)</f>
        <v>ZONA DE RIESGO ALTA</v>
      </c>
      <c r="V44" s="100">
        <v>44562</v>
      </c>
      <c r="W44" s="100">
        <v>44926</v>
      </c>
      <c r="X44" s="98" t="s">
        <v>438</v>
      </c>
      <c r="Y44" s="80" t="s">
        <v>439</v>
      </c>
      <c r="Z44" s="80" t="s">
        <v>440</v>
      </c>
      <c r="AA44" s="105" t="s">
        <v>407</v>
      </c>
      <c r="AB44" s="102" t="s">
        <v>394</v>
      </c>
      <c r="AC44" s="102" t="s">
        <v>336</v>
      </c>
      <c r="AD44" s="105" t="s">
        <v>395</v>
      </c>
      <c r="AE44" s="147">
        <v>1</v>
      </c>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c r="IW44" s="15"/>
      <c r="IX44" s="15"/>
      <c r="IY44" s="15"/>
      <c r="IZ44" s="15"/>
      <c r="JA44" s="15"/>
      <c r="JB44" s="15"/>
      <c r="JC44" s="15"/>
      <c r="JD44" s="15"/>
      <c r="JE44" s="15"/>
      <c r="JF44" s="15"/>
      <c r="JG44" s="15"/>
      <c r="JH44" s="15"/>
      <c r="JI44" s="15"/>
      <c r="JJ44" s="15"/>
      <c r="JK44" s="15"/>
      <c r="JL44" s="15"/>
      <c r="JM44" s="15"/>
      <c r="JN44" s="15"/>
      <c r="JO44" s="15"/>
      <c r="JP44" s="15"/>
      <c r="JQ44" s="15"/>
      <c r="JR44" s="15"/>
      <c r="JS44" s="15"/>
      <c r="JT44" s="15"/>
      <c r="JU44" s="15"/>
      <c r="JV44" s="15"/>
      <c r="JW44" s="15"/>
      <c r="JX44" s="15"/>
      <c r="JY44" s="15"/>
      <c r="JZ44" s="15"/>
      <c r="KA44" s="15"/>
      <c r="KB44" s="15"/>
      <c r="KC44" s="15"/>
      <c r="KD44" s="15"/>
      <c r="KE44" s="15"/>
      <c r="KF44" s="15"/>
      <c r="KG44" s="15"/>
      <c r="KH44" s="15"/>
      <c r="KI44" s="15"/>
      <c r="KJ44" s="15"/>
      <c r="KK44" s="15"/>
      <c r="KL44" s="15"/>
      <c r="KM44" s="15"/>
      <c r="KN44" s="15"/>
      <c r="KO44" s="15"/>
      <c r="KP44" s="15"/>
      <c r="KQ44" s="15"/>
      <c r="KR44" s="15"/>
      <c r="KS44" s="15"/>
      <c r="KT44" s="15"/>
      <c r="KU44" s="15"/>
      <c r="KV44" s="15"/>
      <c r="KW44" s="15"/>
      <c r="KX44" s="15"/>
      <c r="KY44" s="15"/>
      <c r="KZ44" s="15"/>
      <c r="LA44" s="15"/>
      <c r="LB44" s="15"/>
      <c r="LC44" s="15"/>
      <c r="LD44" s="15"/>
      <c r="LE44" s="15"/>
      <c r="LF44" s="15"/>
      <c r="LG44" s="15"/>
      <c r="LH44" s="15"/>
      <c r="LI44" s="15"/>
      <c r="LJ44" s="15"/>
      <c r="LK44" s="15"/>
      <c r="LL44" s="15"/>
      <c r="LM44" s="15"/>
      <c r="LN44" s="15"/>
      <c r="LO44" s="15"/>
      <c r="LP44" s="15"/>
      <c r="LQ44" s="15"/>
      <c r="LR44" s="15"/>
      <c r="LS44" s="15"/>
      <c r="LT44" s="15"/>
      <c r="LU44" s="15"/>
      <c r="LV44" s="15"/>
      <c r="LW44" s="15"/>
      <c r="LX44" s="15"/>
      <c r="LY44" s="15"/>
      <c r="LZ44" s="15"/>
      <c r="MA44" s="15"/>
      <c r="MB44" s="15"/>
      <c r="MC44" s="15"/>
      <c r="MD44" s="15"/>
      <c r="ME44" s="15"/>
      <c r="MF44" s="15"/>
      <c r="MG44" s="15"/>
      <c r="MH44" s="15"/>
      <c r="MI44" s="15"/>
      <c r="MJ44" s="15"/>
      <c r="MK44" s="15"/>
      <c r="ML44" s="15"/>
      <c r="MM44" s="15"/>
      <c r="MN44" s="15"/>
      <c r="MO44" s="15"/>
      <c r="MP44" s="15"/>
      <c r="MQ44" s="15"/>
      <c r="MR44" s="15"/>
      <c r="MS44" s="15"/>
      <c r="MT44" s="15"/>
      <c r="MU44" s="15"/>
      <c r="MV44" s="15"/>
      <c r="MW44" s="15"/>
      <c r="MX44" s="15"/>
      <c r="MY44" s="15"/>
      <c r="MZ44" s="15"/>
      <c r="NA44" s="15"/>
      <c r="NB44" s="15"/>
      <c r="NC44" s="15"/>
      <c r="ND44" s="15"/>
      <c r="NE44" s="15"/>
      <c r="NF44" s="15"/>
      <c r="NG44" s="15"/>
      <c r="NH44" s="15"/>
      <c r="NI44" s="15"/>
      <c r="NJ44" s="15"/>
      <c r="NK44" s="15"/>
      <c r="NL44" s="15"/>
      <c r="NM44" s="15"/>
      <c r="NN44" s="15"/>
      <c r="NO44" s="15"/>
      <c r="NP44" s="15"/>
      <c r="NQ44" s="15"/>
      <c r="NR44" s="15"/>
      <c r="NS44" s="15"/>
      <c r="NT44" s="15"/>
      <c r="NU44" s="15"/>
      <c r="NV44" s="15"/>
      <c r="NW44" s="15"/>
      <c r="NX44" s="15"/>
      <c r="NY44" s="15"/>
      <c r="NZ44" s="15"/>
      <c r="OA44" s="15"/>
      <c r="OB44" s="15"/>
      <c r="OC44" s="15"/>
      <c r="OD44" s="15"/>
      <c r="OE44" s="15"/>
      <c r="OF44" s="15"/>
      <c r="OG44" s="15"/>
      <c r="OH44" s="15"/>
      <c r="OI44" s="15"/>
      <c r="OJ44" s="15"/>
      <c r="OK44" s="15"/>
      <c r="OL44" s="15"/>
      <c r="OM44" s="15"/>
      <c r="ON44" s="15"/>
      <c r="OO44" s="15"/>
      <c r="OP44" s="15"/>
      <c r="OQ44" s="15"/>
      <c r="OR44" s="15"/>
      <c r="OS44" s="15"/>
      <c r="OT44" s="15"/>
      <c r="OU44" s="15"/>
      <c r="OV44" s="15"/>
      <c r="OW44" s="15"/>
      <c r="OX44" s="15"/>
      <c r="OY44" s="15"/>
      <c r="OZ44" s="15"/>
      <c r="PA44" s="15"/>
      <c r="PB44" s="15"/>
      <c r="PC44" s="15"/>
      <c r="PD44" s="15"/>
      <c r="PE44" s="15"/>
      <c r="PF44" s="15"/>
      <c r="PG44" s="15"/>
      <c r="PH44" s="15"/>
      <c r="PI44" s="15"/>
      <c r="PJ44" s="15"/>
      <c r="PK44" s="15"/>
      <c r="PL44" s="15"/>
      <c r="PM44" s="15"/>
      <c r="PN44" s="15"/>
      <c r="PO44" s="15"/>
      <c r="PP44" s="15"/>
      <c r="PQ44" s="15"/>
      <c r="PR44" s="15"/>
      <c r="PS44" s="15"/>
      <c r="PT44" s="15"/>
      <c r="PU44" s="15"/>
      <c r="PV44" s="15"/>
      <c r="PW44" s="15"/>
      <c r="PX44" s="15"/>
      <c r="PY44" s="15"/>
      <c r="PZ44" s="15"/>
      <c r="QA44" s="15"/>
      <c r="QB44" s="15"/>
      <c r="QC44" s="15"/>
      <c r="QD44" s="15"/>
      <c r="QE44" s="15"/>
      <c r="QF44" s="15"/>
      <c r="QG44" s="15"/>
      <c r="QH44" s="15"/>
      <c r="QI44" s="15"/>
      <c r="QJ44" s="15"/>
      <c r="QK44" s="15"/>
      <c r="QL44" s="15"/>
      <c r="QM44" s="15"/>
      <c r="QN44" s="15"/>
      <c r="QO44" s="15"/>
      <c r="QP44" s="15"/>
      <c r="QQ44" s="15"/>
      <c r="QR44" s="15"/>
      <c r="QS44" s="15"/>
      <c r="QT44" s="15"/>
      <c r="QU44" s="15"/>
      <c r="QV44" s="15"/>
      <c r="QW44" s="15"/>
      <c r="QX44" s="15"/>
      <c r="QY44" s="15"/>
      <c r="QZ44" s="15"/>
      <c r="RA44" s="15"/>
      <c r="RB44" s="15"/>
      <c r="RC44" s="15"/>
      <c r="RD44" s="15"/>
      <c r="RE44" s="15"/>
      <c r="RF44" s="15"/>
      <c r="RG44" s="15"/>
      <c r="RH44" s="15"/>
      <c r="RI44" s="15"/>
      <c r="RJ44" s="15"/>
      <c r="RK44" s="15"/>
      <c r="RL44" s="15"/>
      <c r="RM44" s="15"/>
      <c r="RN44" s="15"/>
      <c r="RO44" s="15"/>
      <c r="RP44" s="15"/>
      <c r="RQ44" s="15"/>
      <c r="RR44" s="15"/>
      <c r="RS44" s="15"/>
      <c r="RT44" s="15"/>
      <c r="RU44" s="15"/>
      <c r="RV44" s="15"/>
      <c r="RW44" s="15"/>
      <c r="RX44" s="15"/>
      <c r="RY44" s="15"/>
      <c r="RZ44" s="15"/>
      <c r="SA44" s="15"/>
      <c r="SB44" s="15"/>
      <c r="SC44" s="15"/>
      <c r="SD44" s="15"/>
      <c r="SE44" s="15"/>
      <c r="SF44" s="15"/>
      <c r="SG44" s="15"/>
      <c r="SH44" s="15"/>
      <c r="SI44" s="15"/>
      <c r="SJ44" s="15"/>
      <c r="SK44" s="15"/>
      <c r="SL44" s="15"/>
      <c r="SM44" s="15"/>
      <c r="SN44" s="15"/>
      <c r="SO44" s="15"/>
      <c r="SP44" s="15"/>
      <c r="SQ44" s="15"/>
      <c r="SR44" s="15"/>
      <c r="SS44" s="15"/>
      <c r="ST44" s="15"/>
      <c r="SU44" s="15"/>
      <c r="SV44" s="15"/>
      <c r="SW44" s="15"/>
      <c r="SX44" s="15"/>
      <c r="SY44" s="15"/>
      <c r="SZ44" s="15"/>
      <c r="TA44" s="15"/>
      <c r="TB44" s="15"/>
      <c r="TC44" s="15"/>
      <c r="TD44" s="15"/>
      <c r="TE44" s="15"/>
      <c r="TF44" s="15"/>
      <c r="TG44" s="15"/>
      <c r="TH44" s="15"/>
      <c r="TI44" s="15"/>
      <c r="TJ44" s="15"/>
      <c r="TK44" s="15"/>
      <c r="TL44" s="15"/>
      <c r="TM44" s="15"/>
      <c r="TN44" s="15"/>
      <c r="TO44" s="15"/>
      <c r="TP44" s="15"/>
      <c r="TQ44" s="15"/>
      <c r="TR44" s="15"/>
      <c r="TS44" s="15"/>
      <c r="TT44" s="15"/>
      <c r="TU44" s="15"/>
      <c r="TV44" s="15"/>
      <c r="TW44" s="15"/>
      <c r="TX44" s="15"/>
      <c r="TY44" s="15"/>
      <c r="TZ44" s="15"/>
      <c r="UA44" s="15"/>
      <c r="UB44" s="15"/>
      <c r="UC44" s="15"/>
      <c r="UD44" s="15"/>
      <c r="UE44" s="15"/>
      <c r="UF44" s="15"/>
      <c r="UG44" s="15"/>
      <c r="UH44" s="15"/>
      <c r="UI44" s="15"/>
      <c r="UJ44" s="15"/>
      <c r="UK44" s="15"/>
      <c r="UL44" s="15"/>
      <c r="UM44" s="15"/>
      <c r="UN44" s="15"/>
      <c r="UO44" s="15"/>
      <c r="UP44" s="15"/>
      <c r="UQ44" s="15"/>
      <c r="UR44" s="15"/>
      <c r="US44" s="15"/>
      <c r="UT44" s="15"/>
      <c r="UU44" s="15"/>
      <c r="UV44" s="15"/>
      <c r="UW44" s="15"/>
      <c r="UX44" s="15"/>
      <c r="UY44" s="15"/>
      <c r="UZ44" s="15"/>
      <c r="VA44" s="15"/>
      <c r="VB44" s="15"/>
      <c r="VC44" s="15"/>
      <c r="VD44" s="15"/>
      <c r="VE44" s="15"/>
      <c r="VF44" s="15"/>
      <c r="VG44" s="15"/>
      <c r="VH44" s="15"/>
      <c r="VI44" s="15"/>
      <c r="VJ44" s="15"/>
      <c r="VK44" s="15"/>
      <c r="VL44" s="15"/>
      <c r="VM44" s="15"/>
      <c r="VN44" s="15"/>
      <c r="VO44" s="15"/>
      <c r="VP44" s="15"/>
      <c r="VQ44" s="15"/>
      <c r="VR44" s="15"/>
      <c r="VS44" s="15"/>
      <c r="VT44" s="15"/>
      <c r="VU44" s="15"/>
      <c r="VV44" s="15"/>
      <c r="VW44" s="15"/>
      <c r="VX44" s="15"/>
      <c r="VY44" s="15"/>
      <c r="VZ44" s="15"/>
      <c r="WA44" s="15"/>
      <c r="WB44" s="15"/>
      <c r="WC44" s="15"/>
      <c r="WD44" s="15"/>
      <c r="WE44" s="15"/>
      <c r="WF44" s="15"/>
      <c r="WG44" s="15"/>
      <c r="WH44" s="15"/>
      <c r="WI44" s="15"/>
      <c r="WJ44" s="15"/>
      <c r="WK44" s="15"/>
      <c r="WL44" s="15"/>
      <c r="WM44" s="15"/>
      <c r="WN44" s="15"/>
      <c r="WO44" s="15"/>
      <c r="WP44" s="15"/>
      <c r="WQ44" s="15"/>
      <c r="WR44" s="15"/>
      <c r="WS44" s="15"/>
      <c r="WT44" s="15"/>
      <c r="WU44" s="15"/>
      <c r="WV44" s="15"/>
      <c r="WW44" s="15"/>
      <c r="WX44" s="15"/>
      <c r="WY44" s="15"/>
      <c r="WZ44" s="15"/>
      <c r="XA44" s="15"/>
      <c r="XB44" s="15"/>
      <c r="XC44" s="15"/>
      <c r="XD44" s="15"/>
      <c r="XE44" s="15"/>
      <c r="XF44" s="15"/>
      <c r="XG44" s="15"/>
      <c r="XH44" s="15"/>
      <c r="XI44" s="15"/>
      <c r="XJ44" s="15"/>
      <c r="XK44" s="15"/>
      <c r="XL44" s="15"/>
      <c r="XM44" s="15"/>
      <c r="XN44" s="15"/>
      <c r="XO44" s="15"/>
      <c r="XP44" s="15"/>
      <c r="XQ44" s="15"/>
      <c r="XR44" s="15"/>
      <c r="XS44" s="15"/>
      <c r="XT44" s="15"/>
      <c r="XU44" s="15"/>
      <c r="XV44" s="15"/>
      <c r="XW44" s="15"/>
      <c r="XX44" s="15"/>
      <c r="XY44" s="15"/>
      <c r="XZ44" s="15"/>
      <c r="YA44" s="15"/>
      <c r="YB44" s="15"/>
      <c r="YC44" s="15"/>
      <c r="YD44" s="15"/>
      <c r="YE44" s="15"/>
      <c r="YF44" s="15"/>
      <c r="YG44" s="15"/>
      <c r="YH44" s="15"/>
      <c r="YI44" s="15"/>
      <c r="YJ44" s="15"/>
      <c r="YK44" s="15"/>
      <c r="YL44" s="15"/>
      <c r="YM44" s="15"/>
      <c r="YN44" s="15"/>
      <c r="YO44" s="15"/>
      <c r="YP44" s="15"/>
    </row>
    <row r="45" spans="1:666" s="22" customFormat="1" ht="32.4" customHeight="1" x14ac:dyDescent="0.25">
      <c r="A45" s="15"/>
      <c r="B45" s="15"/>
      <c r="C45" s="116"/>
      <c r="D45" s="140"/>
      <c r="E45" s="184"/>
      <c r="F45" s="22" t="s">
        <v>430</v>
      </c>
      <c r="G45" s="135"/>
      <c r="H45" s="22" t="s">
        <v>433</v>
      </c>
      <c r="I45" s="186" t="s">
        <v>436</v>
      </c>
      <c r="J45" s="97"/>
      <c r="K45" s="87"/>
      <c r="L45" s="96"/>
      <c r="M45" s="87"/>
      <c r="N45" s="87"/>
      <c r="O45" s="95"/>
      <c r="P45" s="97"/>
      <c r="Q45" s="87"/>
      <c r="R45" s="96"/>
      <c r="S45" s="87"/>
      <c r="T45" s="87"/>
      <c r="U45" s="95"/>
      <c r="V45" s="118"/>
      <c r="W45" s="118"/>
      <c r="X45" s="117"/>
      <c r="Y45" s="81"/>
      <c r="Z45" s="81"/>
      <c r="AA45" s="106"/>
      <c r="AB45" s="103"/>
      <c r="AC45" s="103"/>
      <c r="AD45" s="106"/>
      <c r="AE45" s="103"/>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c r="IX45" s="15"/>
      <c r="IY45" s="15"/>
      <c r="IZ45" s="15"/>
      <c r="JA45" s="15"/>
      <c r="JB45" s="15"/>
      <c r="JC45" s="15"/>
      <c r="JD45" s="15"/>
      <c r="JE45" s="15"/>
      <c r="JF45" s="15"/>
      <c r="JG45" s="15"/>
      <c r="JH45" s="15"/>
      <c r="JI45" s="15"/>
      <c r="JJ45" s="15"/>
      <c r="JK45" s="15"/>
      <c r="JL45" s="15"/>
      <c r="JM45" s="15"/>
      <c r="JN45" s="15"/>
      <c r="JO45" s="15"/>
      <c r="JP45" s="15"/>
      <c r="JQ45" s="15"/>
      <c r="JR45" s="15"/>
      <c r="JS45" s="15"/>
      <c r="JT45" s="15"/>
      <c r="JU45" s="15"/>
      <c r="JV45" s="15"/>
      <c r="JW45" s="15"/>
      <c r="JX45" s="15"/>
      <c r="JY45" s="15"/>
      <c r="JZ45" s="15"/>
      <c r="KA45" s="15"/>
      <c r="KB45" s="15"/>
      <c r="KC45" s="15"/>
      <c r="KD45" s="15"/>
      <c r="KE45" s="15"/>
      <c r="KF45" s="15"/>
      <c r="KG45" s="15"/>
      <c r="KH45" s="15"/>
      <c r="KI45" s="15"/>
      <c r="KJ45" s="15"/>
      <c r="KK45" s="15"/>
      <c r="KL45" s="15"/>
      <c r="KM45" s="15"/>
      <c r="KN45" s="15"/>
      <c r="KO45" s="15"/>
      <c r="KP45" s="15"/>
      <c r="KQ45" s="15"/>
      <c r="KR45" s="15"/>
      <c r="KS45" s="15"/>
      <c r="KT45" s="15"/>
      <c r="KU45" s="15"/>
      <c r="KV45" s="15"/>
      <c r="KW45" s="15"/>
      <c r="KX45" s="15"/>
      <c r="KY45" s="15"/>
      <c r="KZ45" s="15"/>
      <c r="LA45" s="15"/>
      <c r="LB45" s="15"/>
      <c r="LC45" s="15"/>
      <c r="LD45" s="15"/>
      <c r="LE45" s="15"/>
      <c r="LF45" s="15"/>
      <c r="LG45" s="15"/>
      <c r="LH45" s="15"/>
      <c r="LI45" s="15"/>
      <c r="LJ45" s="15"/>
      <c r="LK45" s="15"/>
      <c r="LL45" s="15"/>
      <c r="LM45" s="15"/>
      <c r="LN45" s="15"/>
      <c r="LO45" s="15"/>
      <c r="LP45" s="15"/>
      <c r="LQ45" s="15"/>
      <c r="LR45" s="15"/>
      <c r="LS45" s="15"/>
      <c r="LT45" s="15"/>
      <c r="LU45" s="15"/>
      <c r="LV45" s="15"/>
      <c r="LW45" s="15"/>
      <c r="LX45" s="15"/>
      <c r="LY45" s="15"/>
      <c r="LZ45" s="15"/>
      <c r="MA45" s="15"/>
      <c r="MB45" s="15"/>
      <c r="MC45" s="15"/>
      <c r="MD45" s="15"/>
      <c r="ME45" s="15"/>
      <c r="MF45" s="15"/>
      <c r="MG45" s="15"/>
      <c r="MH45" s="15"/>
      <c r="MI45" s="15"/>
      <c r="MJ45" s="15"/>
      <c r="MK45" s="15"/>
      <c r="ML45" s="15"/>
      <c r="MM45" s="15"/>
      <c r="MN45" s="15"/>
      <c r="MO45" s="15"/>
      <c r="MP45" s="15"/>
      <c r="MQ45" s="15"/>
      <c r="MR45" s="15"/>
      <c r="MS45" s="15"/>
      <c r="MT45" s="15"/>
      <c r="MU45" s="15"/>
      <c r="MV45" s="15"/>
      <c r="MW45" s="15"/>
      <c r="MX45" s="15"/>
      <c r="MY45" s="15"/>
      <c r="MZ45" s="15"/>
      <c r="NA45" s="15"/>
      <c r="NB45" s="15"/>
      <c r="NC45" s="15"/>
      <c r="ND45" s="15"/>
      <c r="NE45" s="15"/>
      <c r="NF45" s="15"/>
      <c r="NG45" s="15"/>
      <c r="NH45" s="15"/>
      <c r="NI45" s="15"/>
      <c r="NJ45" s="15"/>
      <c r="NK45" s="15"/>
      <c r="NL45" s="15"/>
      <c r="NM45" s="15"/>
      <c r="NN45" s="15"/>
      <c r="NO45" s="15"/>
      <c r="NP45" s="15"/>
      <c r="NQ45" s="15"/>
      <c r="NR45" s="15"/>
      <c r="NS45" s="15"/>
      <c r="NT45" s="15"/>
      <c r="NU45" s="15"/>
      <c r="NV45" s="15"/>
      <c r="NW45" s="15"/>
      <c r="NX45" s="15"/>
      <c r="NY45" s="15"/>
      <c r="NZ45" s="15"/>
      <c r="OA45" s="15"/>
      <c r="OB45" s="15"/>
      <c r="OC45" s="15"/>
      <c r="OD45" s="15"/>
      <c r="OE45" s="15"/>
      <c r="OF45" s="15"/>
      <c r="OG45" s="15"/>
      <c r="OH45" s="15"/>
      <c r="OI45" s="15"/>
      <c r="OJ45" s="15"/>
      <c r="OK45" s="15"/>
      <c r="OL45" s="15"/>
      <c r="OM45" s="15"/>
      <c r="ON45" s="15"/>
      <c r="OO45" s="15"/>
      <c r="OP45" s="15"/>
      <c r="OQ45" s="15"/>
      <c r="OR45" s="15"/>
      <c r="OS45" s="15"/>
      <c r="OT45" s="15"/>
      <c r="OU45" s="15"/>
      <c r="OV45" s="15"/>
      <c r="OW45" s="15"/>
      <c r="OX45" s="15"/>
      <c r="OY45" s="15"/>
      <c r="OZ45" s="15"/>
      <c r="PA45" s="15"/>
      <c r="PB45" s="15"/>
      <c r="PC45" s="15"/>
      <c r="PD45" s="15"/>
      <c r="PE45" s="15"/>
      <c r="PF45" s="15"/>
      <c r="PG45" s="15"/>
      <c r="PH45" s="15"/>
      <c r="PI45" s="15"/>
      <c r="PJ45" s="15"/>
      <c r="PK45" s="15"/>
      <c r="PL45" s="15"/>
      <c r="PM45" s="15"/>
      <c r="PN45" s="15"/>
      <c r="PO45" s="15"/>
      <c r="PP45" s="15"/>
      <c r="PQ45" s="15"/>
      <c r="PR45" s="15"/>
      <c r="PS45" s="15"/>
      <c r="PT45" s="15"/>
      <c r="PU45" s="15"/>
      <c r="PV45" s="15"/>
      <c r="PW45" s="15"/>
      <c r="PX45" s="15"/>
      <c r="PY45" s="15"/>
      <c r="PZ45" s="15"/>
      <c r="QA45" s="15"/>
      <c r="QB45" s="15"/>
      <c r="QC45" s="15"/>
      <c r="QD45" s="15"/>
      <c r="QE45" s="15"/>
      <c r="QF45" s="15"/>
      <c r="QG45" s="15"/>
      <c r="QH45" s="15"/>
      <c r="QI45" s="15"/>
      <c r="QJ45" s="15"/>
      <c r="QK45" s="15"/>
      <c r="QL45" s="15"/>
      <c r="QM45" s="15"/>
      <c r="QN45" s="15"/>
      <c r="QO45" s="15"/>
      <c r="QP45" s="15"/>
      <c r="QQ45" s="15"/>
      <c r="QR45" s="15"/>
      <c r="QS45" s="15"/>
      <c r="QT45" s="15"/>
      <c r="QU45" s="15"/>
      <c r="QV45" s="15"/>
      <c r="QW45" s="15"/>
      <c r="QX45" s="15"/>
      <c r="QY45" s="15"/>
      <c r="QZ45" s="15"/>
      <c r="RA45" s="15"/>
      <c r="RB45" s="15"/>
      <c r="RC45" s="15"/>
      <c r="RD45" s="15"/>
      <c r="RE45" s="15"/>
      <c r="RF45" s="15"/>
      <c r="RG45" s="15"/>
      <c r="RH45" s="15"/>
      <c r="RI45" s="15"/>
      <c r="RJ45" s="15"/>
      <c r="RK45" s="15"/>
      <c r="RL45" s="15"/>
      <c r="RM45" s="15"/>
      <c r="RN45" s="15"/>
      <c r="RO45" s="15"/>
      <c r="RP45" s="15"/>
      <c r="RQ45" s="15"/>
      <c r="RR45" s="15"/>
      <c r="RS45" s="15"/>
      <c r="RT45" s="15"/>
      <c r="RU45" s="15"/>
      <c r="RV45" s="15"/>
      <c r="RW45" s="15"/>
      <c r="RX45" s="15"/>
      <c r="RY45" s="15"/>
      <c r="RZ45" s="15"/>
      <c r="SA45" s="15"/>
      <c r="SB45" s="15"/>
      <c r="SC45" s="15"/>
      <c r="SD45" s="15"/>
      <c r="SE45" s="15"/>
      <c r="SF45" s="15"/>
      <c r="SG45" s="15"/>
      <c r="SH45" s="15"/>
      <c r="SI45" s="15"/>
      <c r="SJ45" s="15"/>
      <c r="SK45" s="15"/>
      <c r="SL45" s="15"/>
      <c r="SM45" s="15"/>
      <c r="SN45" s="15"/>
      <c r="SO45" s="15"/>
      <c r="SP45" s="15"/>
      <c r="SQ45" s="15"/>
      <c r="SR45" s="15"/>
      <c r="SS45" s="15"/>
      <c r="ST45" s="15"/>
      <c r="SU45" s="15"/>
      <c r="SV45" s="15"/>
      <c r="SW45" s="15"/>
      <c r="SX45" s="15"/>
      <c r="SY45" s="15"/>
      <c r="SZ45" s="15"/>
      <c r="TA45" s="15"/>
      <c r="TB45" s="15"/>
      <c r="TC45" s="15"/>
      <c r="TD45" s="15"/>
      <c r="TE45" s="15"/>
      <c r="TF45" s="15"/>
      <c r="TG45" s="15"/>
      <c r="TH45" s="15"/>
      <c r="TI45" s="15"/>
      <c r="TJ45" s="15"/>
      <c r="TK45" s="15"/>
      <c r="TL45" s="15"/>
      <c r="TM45" s="15"/>
      <c r="TN45" s="15"/>
      <c r="TO45" s="15"/>
      <c r="TP45" s="15"/>
      <c r="TQ45" s="15"/>
      <c r="TR45" s="15"/>
      <c r="TS45" s="15"/>
      <c r="TT45" s="15"/>
      <c r="TU45" s="15"/>
      <c r="TV45" s="15"/>
      <c r="TW45" s="15"/>
      <c r="TX45" s="15"/>
      <c r="TY45" s="15"/>
      <c r="TZ45" s="15"/>
      <c r="UA45" s="15"/>
      <c r="UB45" s="15"/>
      <c r="UC45" s="15"/>
      <c r="UD45" s="15"/>
      <c r="UE45" s="15"/>
      <c r="UF45" s="15"/>
      <c r="UG45" s="15"/>
      <c r="UH45" s="15"/>
      <c r="UI45" s="15"/>
      <c r="UJ45" s="15"/>
      <c r="UK45" s="15"/>
      <c r="UL45" s="15"/>
      <c r="UM45" s="15"/>
      <c r="UN45" s="15"/>
      <c r="UO45" s="15"/>
      <c r="UP45" s="15"/>
      <c r="UQ45" s="15"/>
      <c r="UR45" s="15"/>
      <c r="US45" s="15"/>
      <c r="UT45" s="15"/>
      <c r="UU45" s="15"/>
      <c r="UV45" s="15"/>
      <c r="UW45" s="15"/>
      <c r="UX45" s="15"/>
      <c r="UY45" s="15"/>
      <c r="UZ45" s="15"/>
      <c r="VA45" s="15"/>
      <c r="VB45" s="15"/>
      <c r="VC45" s="15"/>
      <c r="VD45" s="15"/>
      <c r="VE45" s="15"/>
      <c r="VF45" s="15"/>
      <c r="VG45" s="15"/>
      <c r="VH45" s="15"/>
      <c r="VI45" s="15"/>
      <c r="VJ45" s="15"/>
      <c r="VK45" s="15"/>
      <c r="VL45" s="15"/>
      <c r="VM45" s="15"/>
      <c r="VN45" s="15"/>
      <c r="VO45" s="15"/>
      <c r="VP45" s="15"/>
      <c r="VQ45" s="15"/>
      <c r="VR45" s="15"/>
      <c r="VS45" s="15"/>
      <c r="VT45" s="15"/>
      <c r="VU45" s="15"/>
      <c r="VV45" s="15"/>
      <c r="VW45" s="15"/>
      <c r="VX45" s="15"/>
      <c r="VY45" s="15"/>
      <c r="VZ45" s="15"/>
      <c r="WA45" s="15"/>
      <c r="WB45" s="15"/>
      <c r="WC45" s="15"/>
      <c r="WD45" s="15"/>
      <c r="WE45" s="15"/>
      <c r="WF45" s="15"/>
      <c r="WG45" s="15"/>
      <c r="WH45" s="15"/>
      <c r="WI45" s="15"/>
      <c r="WJ45" s="15"/>
      <c r="WK45" s="15"/>
      <c r="WL45" s="15"/>
      <c r="WM45" s="15"/>
      <c r="WN45" s="15"/>
      <c r="WO45" s="15"/>
      <c r="WP45" s="15"/>
      <c r="WQ45" s="15"/>
      <c r="WR45" s="15"/>
      <c r="WS45" s="15"/>
      <c r="WT45" s="15"/>
      <c r="WU45" s="15"/>
      <c r="WV45" s="15"/>
      <c r="WW45" s="15"/>
      <c r="WX45" s="15"/>
      <c r="WY45" s="15"/>
      <c r="WZ45" s="15"/>
      <c r="XA45" s="15"/>
      <c r="XB45" s="15"/>
      <c r="XC45" s="15"/>
      <c r="XD45" s="15"/>
      <c r="XE45" s="15"/>
      <c r="XF45" s="15"/>
      <c r="XG45" s="15"/>
      <c r="XH45" s="15"/>
      <c r="XI45" s="15"/>
      <c r="XJ45" s="15"/>
      <c r="XK45" s="15"/>
      <c r="XL45" s="15"/>
      <c r="XM45" s="15"/>
      <c r="XN45" s="15"/>
      <c r="XO45" s="15"/>
      <c r="XP45" s="15"/>
      <c r="XQ45" s="15"/>
      <c r="XR45" s="15"/>
      <c r="XS45" s="15"/>
      <c r="XT45" s="15"/>
      <c r="XU45" s="15"/>
      <c r="XV45" s="15"/>
      <c r="XW45" s="15"/>
      <c r="XX45" s="15"/>
      <c r="XY45" s="15"/>
      <c r="XZ45" s="15"/>
      <c r="YA45" s="15"/>
      <c r="YB45" s="15"/>
      <c r="YC45" s="15"/>
      <c r="YD45" s="15"/>
      <c r="YE45" s="15"/>
      <c r="YF45" s="15"/>
      <c r="YG45" s="15"/>
      <c r="YH45" s="15"/>
      <c r="YI45" s="15"/>
      <c r="YJ45" s="15"/>
      <c r="YK45" s="15"/>
      <c r="YL45" s="15"/>
      <c r="YM45" s="15"/>
      <c r="YN45" s="15"/>
      <c r="YO45" s="15"/>
      <c r="YP45" s="15"/>
    </row>
    <row r="46" spans="1:666" s="22" customFormat="1" ht="17.399999999999999" customHeight="1" x14ac:dyDescent="0.25">
      <c r="A46" s="15"/>
      <c r="B46" s="15"/>
      <c r="C46" s="116"/>
      <c r="D46" s="140"/>
      <c r="E46" s="184"/>
      <c r="F46" s="187" t="s">
        <v>431</v>
      </c>
      <c r="G46" s="135"/>
      <c r="H46" s="22" t="s">
        <v>434</v>
      </c>
      <c r="I46" s="22" t="s">
        <v>437</v>
      </c>
      <c r="J46" s="94"/>
      <c r="K46" s="88"/>
      <c r="L46" s="90"/>
      <c r="M46" s="88"/>
      <c r="N46" s="88"/>
      <c r="O46" s="92"/>
      <c r="P46" s="94"/>
      <c r="Q46" s="88"/>
      <c r="R46" s="90"/>
      <c r="S46" s="88"/>
      <c r="T46" s="88"/>
      <c r="U46" s="92"/>
      <c r="V46" s="101"/>
      <c r="W46" s="101"/>
      <c r="X46" s="99"/>
      <c r="Y46" s="82"/>
      <c r="Z46" s="82"/>
      <c r="AA46" s="107"/>
      <c r="AB46" s="104"/>
      <c r="AC46" s="104"/>
      <c r="AD46" s="107"/>
      <c r="AE46" s="104"/>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c r="IX46" s="15"/>
      <c r="IY46" s="15"/>
      <c r="IZ46" s="15"/>
      <c r="JA46" s="15"/>
      <c r="JB46" s="15"/>
      <c r="JC46" s="15"/>
      <c r="JD46" s="15"/>
      <c r="JE46" s="15"/>
      <c r="JF46" s="15"/>
      <c r="JG46" s="15"/>
      <c r="JH46" s="15"/>
      <c r="JI46" s="15"/>
      <c r="JJ46" s="15"/>
      <c r="JK46" s="15"/>
      <c r="JL46" s="15"/>
      <c r="JM46" s="15"/>
      <c r="JN46" s="15"/>
      <c r="JO46" s="15"/>
      <c r="JP46" s="15"/>
      <c r="JQ46" s="15"/>
      <c r="JR46" s="15"/>
      <c r="JS46" s="15"/>
      <c r="JT46" s="15"/>
      <c r="JU46" s="15"/>
      <c r="JV46" s="15"/>
      <c r="JW46" s="15"/>
      <c r="JX46" s="15"/>
      <c r="JY46" s="15"/>
      <c r="JZ46" s="15"/>
      <c r="KA46" s="15"/>
      <c r="KB46" s="15"/>
      <c r="KC46" s="15"/>
      <c r="KD46" s="15"/>
      <c r="KE46" s="15"/>
      <c r="KF46" s="15"/>
      <c r="KG46" s="15"/>
      <c r="KH46" s="15"/>
      <c r="KI46" s="15"/>
      <c r="KJ46" s="15"/>
      <c r="KK46" s="15"/>
      <c r="KL46" s="15"/>
      <c r="KM46" s="15"/>
      <c r="KN46" s="15"/>
      <c r="KO46" s="15"/>
      <c r="KP46" s="15"/>
      <c r="KQ46" s="15"/>
      <c r="KR46" s="15"/>
      <c r="KS46" s="15"/>
      <c r="KT46" s="15"/>
      <c r="KU46" s="15"/>
      <c r="KV46" s="15"/>
      <c r="KW46" s="15"/>
      <c r="KX46" s="15"/>
      <c r="KY46" s="15"/>
      <c r="KZ46" s="15"/>
      <c r="LA46" s="15"/>
      <c r="LB46" s="15"/>
      <c r="LC46" s="15"/>
      <c r="LD46" s="15"/>
      <c r="LE46" s="15"/>
      <c r="LF46" s="15"/>
      <c r="LG46" s="15"/>
      <c r="LH46" s="15"/>
      <c r="LI46" s="15"/>
      <c r="LJ46" s="15"/>
      <c r="LK46" s="15"/>
      <c r="LL46" s="15"/>
      <c r="LM46" s="15"/>
      <c r="LN46" s="15"/>
      <c r="LO46" s="15"/>
      <c r="LP46" s="15"/>
      <c r="LQ46" s="15"/>
      <c r="LR46" s="15"/>
      <c r="LS46" s="15"/>
      <c r="LT46" s="15"/>
      <c r="LU46" s="15"/>
      <c r="LV46" s="15"/>
      <c r="LW46" s="15"/>
      <c r="LX46" s="15"/>
      <c r="LY46" s="15"/>
      <c r="LZ46" s="15"/>
      <c r="MA46" s="15"/>
      <c r="MB46" s="15"/>
      <c r="MC46" s="15"/>
      <c r="MD46" s="15"/>
      <c r="ME46" s="15"/>
      <c r="MF46" s="15"/>
      <c r="MG46" s="15"/>
      <c r="MH46" s="15"/>
      <c r="MI46" s="15"/>
      <c r="MJ46" s="15"/>
      <c r="MK46" s="15"/>
      <c r="ML46" s="15"/>
      <c r="MM46" s="15"/>
      <c r="MN46" s="15"/>
      <c r="MO46" s="15"/>
      <c r="MP46" s="15"/>
      <c r="MQ46" s="15"/>
      <c r="MR46" s="15"/>
      <c r="MS46" s="15"/>
      <c r="MT46" s="15"/>
      <c r="MU46" s="15"/>
      <c r="MV46" s="15"/>
      <c r="MW46" s="15"/>
      <c r="MX46" s="15"/>
      <c r="MY46" s="15"/>
      <c r="MZ46" s="15"/>
      <c r="NA46" s="15"/>
      <c r="NB46" s="15"/>
      <c r="NC46" s="15"/>
      <c r="ND46" s="15"/>
      <c r="NE46" s="15"/>
      <c r="NF46" s="15"/>
      <c r="NG46" s="15"/>
      <c r="NH46" s="15"/>
      <c r="NI46" s="15"/>
      <c r="NJ46" s="15"/>
      <c r="NK46" s="15"/>
      <c r="NL46" s="15"/>
      <c r="NM46" s="15"/>
      <c r="NN46" s="15"/>
      <c r="NO46" s="15"/>
      <c r="NP46" s="15"/>
      <c r="NQ46" s="15"/>
      <c r="NR46" s="15"/>
      <c r="NS46" s="15"/>
      <c r="NT46" s="15"/>
      <c r="NU46" s="15"/>
      <c r="NV46" s="15"/>
      <c r="NW46" s="15"/>
      <c r="NX46" s="15"/>
      <c r="NY46" s="15"/>
      <c r="NZ46" s="15"/>
      <c r="OA46" s="15"/>
      <c r="OB46" s="15"/>
      <c r="OC46" s="15"/>
      <c r="OD46" s="15"/>
      <c r="OE46" s="15"/>
      <c r="OF46" s="15"/>
      <c r="OG46" s="15"/>
      <c r="OH46" s="15"/>
      <c r="OI46" s="15"/>
      <c r="OJ46" s="15"/>
      <c r="OK46" s="15"/>
      <c r="OL46" s="15"/>
      <c r="OM46" s="15"/>
      <c r="ON46" s="15"/>
      <c r="OO46" s="15"/>
      <c r="OP46" s="15"/>
      <c r="OQ46" s="15"/>
      <c r="OR46" s="15"/>
      <c r="OS46" s="15"/>
      <c r="OT46" s="15"/>
      <c r="OU46" s="15"/>
      <c r="OV46" s="15"/>
      <c r="OW46" s="15"/>
      <c r="OX46" s="15"/>
      <c r="OY46" s="15"/>
      <c r="OZ46" s="15"/>
      <c r="PA46" s="15"/>
      <c r="PB46" s="15"/>
      <c r="PC46" s="15"/>
      <c r="PD46" s="15"/>
      <c r="PE46" s="15"/>
      <c r="PF46" s="15"/>
      <c r="PG46" s="15"/>
      <c r="PH46" s="15"/>
      <c r="PI46" s="15"/>
      <c r="PJ46" s="15"/>
      <c r="PK46" s="15"/>
      <c r="PL46" s="15"/>
      <c r="PM46" s="15"/>
      <c r="PN46" s="15"/>
      <c r="PO46" s="15"/>
      <c r="PP46" s="15"/>
      <c r="PQ46" s="15"/>
      <c r="PR46" s="15"/>
      <c r="PS46" s="15"/>
      <c r="PT46" s="15"/>
      <c r="PU46" s="15"/>
      <c r="PV46" s="15"/>
      <c r="PW46" s="15"/>
      <c r="PX46" s="15"/>
      <c r="PY46" s="15"/>
      <c r="PZ46" s="15"/>
      <c r="QA46" s="15"/>
      <c r="QB46" s="15"/>
      <c r="QC46" s="15"/>
      <c r="QD46" s="15"/>
      <c r="QE46" s="15"/>
      <c r="QF46" s="15"/>
      <c r="QG46" s="15"/>
      <c r="QH46" s="15"/>
      <c r="QI46" s="15"/>
      <c r="QJ46" s="15"/>
      <c r="QK46" s="15"/>
      <c r="QL46" s="15"/>
      <c r="QM46" s="15"/>
      <c r="QN46" s="15"/>
      <c r="QO46" s="15"/>
      <c r="QP46" s="15"/>
      <c r="QQ46" s="15"/>
      <c r="QR46" s="15"/>
      <c r="QS46" s="15"/>
      <c r="QT46" s="15"/>
      <c r="QU46" s="15"/>
      <c r="QV46" s="15"/>
      <c r="QW46" s="15"/>
      <c r="QX46" s="15"/>
      <c r="QY46" s="15"/>
      <c r="QZ46" s="15"/>
      <c r="RA46" s="15"/>
      <c r="RB46" s="15"/>
      <c r="RC46" s="15"/>
      <c r="RD46" s="15"/>
      <c r="RE46" s="15"/>
      <c r="RF46" s="15"/>
      <c r="RG46" s="15"/>
      <c r="RH46" s="15"/>
      <c r="RI46" s="15"/>
      <c r="RJ46" s="15"/>
      <c r="RK46" s="15"/>
      <c r="RL46" s="15"/>
      <c r="RM46" s="15"/>
      <c r="RN46" s="15"/>
      <c r="RO46" s="15"/>
      <c r="RP46" s="15"/>
      <c r="RQ46" s="15"/>
      <c r="RR46" s="15"/>
      <c r="RS46" s="15"/>
      <c r="RT46" s="15"/>
      <c r="RU46" s="15"/>
      <c r="RV46" s="15"/>
      <c r="RW46" s="15"/>
      <c r="RX46" s="15"/>
      <c r="RY46" s="15"/>
      <c r="RZ46" s="15"/>
      <c r="SA46" s="15"/>
      <c r="SB46" s="15"/>
      <c r="SC46" s="15"/>
      <c r="SD46" s="15"/>
      <c r="SE46" s="15"/>
      <c r="SF46" s="15"/>
      <c r="SG46" s="15"/>
      <c r="SH46" s="15"/>
      <c r="SI46" s="15"/>
      <c r="SJ46" s="15"/>
      <c r="SK46" s="15"/>
      <c r="SL46" s="15"/>
      <c r="SM46" s="15"/>
      <c r="SN46" s="15"/>
      <c r="SO46" s="15"/>
      <c r="SP46" s="15"/>
      <c r="SQ46" s="15"/>
      <c r="SR46" s="15"/>
      <c r="SS46" s="15"/>
      <c r="ST46" s="15"/>
      <c r="SU46" s="15"/>
      <c r="SV46" s="15"/>
      <c r="SW46" s="15"/>
      <c r="SX46" s="15"/>
      <c r="SY46" s="15"/>
      <c r="SZ46" s="15"/>
      <c r="TA46" s="15"/>
      <c r="TB46" s="15"/>
      <c r="TC46" s="15"/>
      <c r="TD46" s="15"/>
      <c r="TE46" s="15"/>
      <c r="TF46" s="15"/>
      <c r="TG46" s="15"/>
      <c r="TH46" s="15"/>
      <c r="TI46" s="15"/>
      <c r="TJ46" s="15"/>
      <c r="TK46" s="15"/>
      <c r="TL46" s="15"/>
      <c r="TM46" s="15"/>
      <c r="TN46" s="15"/>
      <c r="TO46" s="15"/>
      <c r="TP46" s="15"/>
      <c r="TQ46" s="15"/>
      <c r="TR46" s="15"/>
      <c r="TS46" s="15"/>
      <c r="TT46" s="15"/>
      <c r="TU46" s="15"/>
      <c r="TV46" s="15"/>
      <c r="TW46" s="15"/>
      <c r="TX46" s="15"/>
      <c r="TY46" s="15"/>
      <c r="TZ46" s="15"/>
      <c r="UA46" s="15"/>
      <c r="UB46" s="15"/>
      <c r="UC46" s="15"/>
      <c r="UD46" s="15"/>
      <c r="UE46" s="15"/>
      <c r="UF46" s="15"/>
      <c r="UG46" s="15"/>
      <c r="UH46" s="15"/>
      <c r="UI46" s="15"/>
      <c r="UJ46" s="15"/>
      <c r="UK46" s="15"/>
      <c r="UL46" s="15"/>
      <c r="UM46" s="15"/>
      <c r="UN46" s="15"/>
      <c r="UO46" s="15"/>
      <c r="UP46" s="15"/>
      <c r="UQ46" s="15"/>
      <c r="UR46" s="15"/>
      <c r="US46" s="15"/>
      <c r="UT46" s="15"/>
      <c r="UU46" s="15"/>
      <c r="UV46" s="15"/>
      <c r="UW46" s="15"/>
      <c r="UX46" s="15"/>
      <c r="UY46" s="15"/>
      <c r="UZ46" s="15"/>
      <c r="VA46" s="15"/>
      <c r="VB46" s="15"/>
      <c r="VC46" s="15"/>
      <c r="VD46" s="15"/>
      <c r="VE46" s="15"/>
      <c r="VF46" s="15"/>
      <c r="VG46" s="15"/>
      <c r="VH46" s="15"/>
      <c r="VI46" s="15"/>
      <c r="VJ46" s="15"/>
      <c r="VK46" s="15"/>
      <c r="VL46" s="15"/>
      <c r="VM46" s="15"/>
      <c r="VN46" s="15"/>
      <c r="VO46" s="15"/>
      <c r="VP46" s="15"/>
      <c r="VQ46" s="15"/>
      <c r="VR46" s="15"/>
      <c r="VS46" s="15"/>
      <c r="VT46" s="15"/>
      <c r="VU46" s="15"/>
      <c r="VV46" s="15"/>
      <c r="VW46" s="15"/>
      <c r="VX46" s="15"/>
      <c r="VY46" s="15"/>
      <c r="VZ46" s="15"/>
      <c r="WA46" s="15"/>
      <c r="WB46" s="15"/>
      <c r="WC46" s="15"/>
      <c r="WD46" s="15"/>
      <c r="WE46" s="15"/>
      <c r="WF46" s="15"/>
      <c r="WG46" s="15"/>
      <c r="WH46" s="15"/>
      <c r="WI46" s="15"/>
      <c r="WJ46" s="15"/>
      <c r="WK46" s="15"/>
      <c r="WL46" s="15"/>
      <c r="WM46" s="15"/>
      <c r="WN46" s="15"/>
      <c r="WO46" s="15"/>
      <c r="WP46" s="15"/>
      <c r="WQ46" s="15"/>
      <c r="WR46" s="15"/>
      <c r="WS46" s="15"/>
      <c r="WT46" s="15"/>
      <c r="WU46" s="15"/>
      <c r="WV46" s="15"/>
      <c r="WW46" s="15"/>
      <c r="WX46" s="15"/>
      <c r="WY46" s="15"/>
      <c r="WZ46" s="15"/>
      <c r="XA46" s="15"/>
      <c r="XB46" s="15"/>
      <c r="XC46" s="15"/>
      <c r="XD46" s="15"/>
      <c r="XE46" s="15"/>
      <c r="XF46" s="15"/>
      <c r="XG46" s="15"/>
      <c r="XH46" s="15"/>
      <c r="XI46" s="15"/>
      <c r="XJ46" s="15"/>
      <c r="XK46" s="15"/>
      <c r="XL46" s="15"/>
      <c r="XM46" s="15"/>
      <c r="XN46" s="15"/>
      <c r="XO46" s="15"/>
      <c r="XP46" s="15"/>
      <c r="XQ46" s="15"/>
      <c r="XR46" s="15"/>
      <c r="XS46" s="15"/>
      <c r="XT46" s="15"/>
      <c r="XU46" s="15"/>
      <c r="XV46" s="15"/>
      <c r="XW46" s="15"/>
      <c r="XX46" s="15"/>
      <c r="XY46" s="15"/>
      <c r="XZ46" s="15"/>
      <c r="YA46" s="15"/>
      <c r="YB46" s="15"/>
      <c r="YC46" s="15"/>
      <c r="YD46" s="15"/>
      <c r="YE46" s="15"/>
      <c r="YF46" s="15"/>
      <c r="YG46" s="15"/>
      <c r="YH46" s="15"/>
      <c r="YI46" s="15"/>
      <c r="YJ46" s="15"/>
      <c r="YK46" s="15"/>
      <c r="YL46" s="15"/>
      <c r="YM46" s="15"/>
      <c r="YN46" s="15"/>
      <c r="YO46" s="15"/>
      <c r="YP46" s="15"/>
    </row>
    <row r="47" spans="1:666" s="22" customFormat="1" ht="16.8" customHeight="1" x14ac:dyDescent="0.25">
      <c r="A47" s="15"/>
      <c r="B47" s="15"/>
      <c r="C47" s="115"/>
      <c r="D47" s="140"/>
      <c r="E47" s="185"/>
      <c r="G47" s="136"/>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c r="IX47" s="15"/>
      <c r="IY47" s="15"/>
      <c r="IZ47" s="15"/>
      <c r="JA47" s="15"/>
      <c r="JB47" s="15"/>
      <c r="JC47" s="15"/>
      <c r="JD47" s="15"/>
      <c r="JE47" s="15"/>
      <c r="JF47" s="15"/>
      <c r="JG47" s="15"/>
      <c r="JH47" s="15"/>
      <c r="JI47" s="15"/>
      <c r="JJ47" s="15"/>
      <c r="JK47" s="15"/>
      <c r="JL47" s="15"/>
      <c r="JM47" s="15"/>
      <c r="JN47" s="15"/>
      <c r="JO47" s="15"/>
      <c r="JP47" s="15"/>
      <c r="JQ47" s="15"/>
      <c r="JR47" s="15"/>
      <c r="JS47" s="15"/>
      <c r="JT47" s="15"/>
      <c r="JU47" s="15"/>
      <c r="JV47" s="15"/>
      <c r="JW47" s="15"/>
      <c r="JX47" s="15"/>
      <c r="JY47" s="15"/>
      <c r="JZ47" s="15"/>
      <c r="KA47" s="15"/>
      <c r="KB47" s="15"/>
      <c r="KC47" s="15"/>
      <c r="KD47" s="15"/>
      <c r="KE47" s="15"/>
      <c r="KF47" s="15"/>
      <c r="KG47" s="15"/>
      <c r="KH47" s="15"/>
      <c r="KI47" s="15"/>
      <c r="KJ47" s="15"/>
      <c r="KK47" s="15"/>
      <c r="KL47" s="15"/>
      <c r="KM47" s="15"/>
      <c r="KN47" s="15"/>
      <c r="KO47" s="15"/>
      <c r="KP47" s="15"/>
      <c r="KQ47" s="15"/>
      <c r="KR47" s="15"/>
      <c r="KS47" s="15"/>
      <c r="KT47" s="15"/>
      <c r="KU47" s="15"/>
      <c r="KV47" s="15"/>
      <c r="KW47" s="15"/>
      <c r="KX47" s="15"/>
      <c r="KY47" s="15"/>
      <c r="KZ47" s="15"/>
      <c r="LA47" s="15"/>
      <c r="LB47" s="15"/>
      <c r="LC47" s="15"/>
      <c r="LD47" s="15"/>
      <c r="LE47" s="15"/>
      <c r="LF47" s="15"/>
      <c r="LG47" s="15"/>
      <c r="LH47" s="15"/>
      <c r="LI47" s="15"/>
      <c r="LJ47" s="15"/>
      <c r="LK47" s="15"/>
      <c r="LL47" s="15"/>
      <c r="LM47" s="15"/>
      <c r="LN47" s="15"/>
      <c r="LO47" s="15"/>
      <c r="LP47" s="15"/>
      <c r="LQ47" s="15"/>
      <c r="LR47" s="15"/>
      <c r="LS47" s="15"/>
      <c r="LT47" s="15"/>
      <c r="LU47" s="15"/>
      <c r="LV47" s="15"/>
      <c r="LW47" s="15"/>
      <c r="LX47" s="15"/>
      <c r="LY47" s="15"/>
      <c r="LZ47" s="15"/>
      <c r="MA47" s="15"/>
      <c r="MB47" s="15"/>
      <c r="MC47" s="15"/>
      <c r="MD47" s="15"/>
      <c r="ME47" s="15"/>
      <c r="MF47" s="15"/>
      <c r="MG47" s="15"/>
      <c r="MH47" s="15"/>
      <c r="MI47" s="15"/>
      <c r="MJ47" s="15"/>
      <c r="MK47" s="15"/>
      <c r="ML47" s="15"/>
      <c r="MM47" s="15"/>
      <c r="MN47" s="15"/>
      <c r="MO47" s="15"/>
      <c r="MP47" s="15"/>
      <c r="MQ47" s="15"/>
      <c r="MR47" s="15"/>
      <c r="MS47" s="15"/>
      <c r="MT47" s="15"/>
      <c r="MU47" s="15"/>
      <c r="MV47" s="15"/>
      <c r="MW47" s="15"/>
      <c r="MX47" s="15"/>
      <c r="MY47" s="15"/>
      <c r="MZ47" s="15"/>
      <c r="NA47" s="15"/>
      <c r="NB47" s="15"/>
      <c r="NC47" s="15"/>
      <c r="ND47" s="15"/>
      <c r="NE47" s="15"/>
      <c r="NF47" s="15"/>
      <c r="NG47" s="15"/>
      <c r="NH47" s="15"/>
      <c r="NI47" s="15"/>
      <c r="NJ47" s="15"/>
      <c r="NK47" s="15"/>
      <c r="NL47" s="15"/>
      <c r="NM47" s="15"/>
      <c r="NN47" s="15"/>
      <c r="NO47" s="15"/>
      <c r="NP47" s="15"/>
      <c r="NQ47" s="15"/>
      <c r="NR47" s="15"/>
      <c r="NS47" s="15"/>
      <c r="NT47" s="15"/>
      <c r="NU47" s="15"/>
      <c r="NV47" s="15"/>
      <c r="NW47" s="15"/>
      <c r="NX47" s="15"/>
      <c r="NY47" s="15"/>
      <c r="NZ47" s="15"/>
      <c r="OA47" s="15"/>
      <c r="OB47" s="15"/>
      <c r="OC47" s="15"/>
      <c r="OD47" s="15"/>
      <c r="OE47" s="15"/>
      <c r="OF47" s="15"/>
      <c r="OG47" s="15"/>
      <c r="OH47" s="15"/>
      <c r="OI47" s="15"/>
      <c r="OJ47" s="15"/>
      <c r="OK47" s="15"/>
      <c r="OL47" s="15"/>
      <c r="OM47" s="15"/>
      <c r="ON47" s="15"/>
      <c r="OO47" s="15"/>
      <c r="OP47" s="15"/>
      <c r="OQ47" s="15"/>
      <c r="OR47" s="15"/>
      <c r="OS47" s="15"/>
      <c r="OT47" s="15"/>
      <c r="OU47" s="15"/>
      <c r="OV47" s="15"/>
      <c r="OW47" s="15"/>
      <c r="OX47" s="15"/>
      <c r="OY47" s="15"/>
      <c r="OZ47" s="15"/>
      <c r="PA47" s="15"/>
      <c r="PB47" s="15"/>
      <c r="PC47" s="15"/>
      <c r="PD47" s="15"/>
      <c r="PE47" s="15"/>
      <c r="PF47" s="15"/>
      <c r="PG47" s="15"/>
      <c r="PH47" s="15"/>
      <c r="PI47" s="15"/>
      <c r="PJ47" s="15"/>
      <c r="PK47" s="15"/>
      <c r="PL47" s="15"/>
      <c r="PM47" s="15"/>
      <c r="PN47" s="15"/>
      <c r="PO47" s="15"/>
      <c r="PP47" s="15"/>
      <c r="PQ47" s="15"/>
      <c r="PR47" s="15"/>
      <c r="PS47" s="15"/>
      <c r="PT47" s="15"/>
      <c r="PU47" s="15"/>
      <c r="PV47" s="15"/>
      <c r="PW47" s="15"/>
      <c r="PX47" s="15"/>
      <c r="PY47" s="15"/>
      <c r="PZ47" s="15"/>
      <c r="QA47" s="15"/>
      <c r="QB47" s="15"/>
      <c r="QC47" s="15"/>
      <c r="QD47" s="15"/>
      <c r="QE47" s="15"/>
      <c r="QF47" s="15"/>
      <c r="QG47" s="15"/>
      <c r="QH47" s="15"/>
      <c r="QI47" s="15"/>
      <c r="QJ47" s="15"/>
      <c r="QK47" s="15"/>
      <c r="QL47" s="15"/>
      <c r="QM47" s="15"/>
      <c r="QN47" s="15"/>
      <c r="QO47" s="15"/>
      <c r="QP47" s="15"/>
      <c r="QQ47" s="15"/>
      <c r="QR47" s="15"/>
      <c r="QS47" s="15"/>
      <c r="QT47" s="15"/>
      <c r="QU47" s="15"/>
      <c r="QV47" s="15"/>
      <c r="QW47" s="15"/>
      <c r="QX47" s="15"/>
      <c r="QY47" s="15"/>
      <c r="QZ47" s="15"/>
      <c r="RA47" s="15"/>
      <c r="RB47" s="15"/>
      <c r="RC47" s="15"/>
      <c r="RD47" s="15"/>
      <c r="RE47" s="15"/>
      <c r="RF47" s="15"/>
      <c r="RG47" s="15"/>
      <c r="RH47" s="15"/>
      <c r="RI47" s="15"/>
      <c r="RJ47" s="15"/>
      <c r="RK47" s="15"/>
      <c r="RL47" s="15"/>
      <c r="RM47" s="15"/>
      <c r="RN47" s="15"/>
      <c r="RO47" s="15"/>
      <c r="RP47" s="15"/>
      <c r="RQ47" s="15"/>
      <c r="RR47" s="15"/>
      <c r="RS47" s="15"/>
      <c r="RT47" s="15"/>
      <c r="RU47" s="15"/>
      <c r="RV47" s="15"/>
      <c r="RW47" s="15"/>
      <c r="RX47" s="15"/>
      <c r="RY47" s="15"/>
      <c r="RZ47" s="15"/>
      <c r="SA47" s="15"/>
      <c r="SB47" s="15"/>
      <c r="SC47" s="15"/>
      <c r="SD47" s="15"/>
      <c r="SE47" s="15"/>
      <c r="SF47" s="15"/>
      <c r="SG47" s="15"/>
      <c r="SH47" s="15"/>
      <c r="SI47" s="15"/>
      <c r="SJ47" s="15"/>
      <c r="SK47" s="15"/>
      <c r="SL47" s="15"/>
      <c r="SM47" s="15"/>
      <c r="SN47" s="15"/>
      <c r="SO47" s="15"/>
      <c r="SP47" s="15"/>
      <c r="SQ47" s="15"/>
      <c r="SR47" s="15"/>
      <c r="SS47" s="15"/>
      <c r="ST47" s="15"/>
      <c r="SU47" s="15"/>
      <c r="SV47" s="15"/>
      <c r="SW47" s="15"/>
      <c r="SX47" s="15"/>
      <c r="SY47" s="15"/>
      <c r="SZ47" s="15"/>
      <c r="TA47" s="15"/>
      <c r="TB47" s="15"/>
      <c r="TC47" s="15"/>
      <c r="TD47" s="15"/>
      <c r="TE47" s="15"/>
      <c r="TF47" s="15"/>
      <c r="TG47" s="15"/>
      <c r="TH47" s="15"/>
      <c r="TI47" s="15"/>
      <c r="TJ47" s="15"/>
      <c r="TK47" s="15"/>
      <c r="TL47" s="15"/>
      <c r="TM47" s="15"/>
      <c r="TN47" s="15"/>
      <c r="TO47" s="15"/>
      <c r="TP47" s="15"/>
      <c r="TQ47" s="15"/>
      <c r="TR47" s="15"/>
      <c r="TS47" s="15"/>
      <c r="TT47" s="15"/>
      <c r="TU47" s="15"/>
      <c r="TV47" s="15"/>
      <c r="TW47" s="15"/>
      <c r="TX47" s="15"/>
      <c r="TY47" s="15"/>
      <c r="TZ47" s="15"/>
      <c r="UA47" s="15"/>
      <c r="UB47" s="15"/>
      <c r="UC47" s="15"/>
      <c r="UD47" s="15"/>
      <c r="UE47" s="15"/>
      <c r="UF47" s="15"/>
      <c r="UG47" s="15"/>
      <c r="UH47" s="15"/>
      <c r="UI47" s="15"/>
      <c r="UJ47" s="15"/>
      <c r="UK47" s="15"/>
      <c r="UL47" s="15"/>
      <c r="UM47" s="15"/>
      <c r="UN47" s="15"/>
      <c r="UO47" s="15"/>
      <c r="UP47" s="15"/>
      <c r="UQ47" s="15"/>
      <c r="UR47" s="15"/>
      <c r="US47" s="15"/>
      <c r="UT47" s="15"/>
      <c r="UU47" s="15"/>
      <c r="UV47" s="15"/>
      <c r="UW47" s="15"/>
      <c r="UX47" s="15"/>
      <c r="UY47" s="15"/>
      <c r="UZ47" s="15"/>
      <c r="VA47" s="15"/>
      <c r="VB47" s="15"/>
      <c r="VC47" s="15"/>
      <c r="VD47" s="15"/>
      <c r="VE47" s="15"/>
      <c r="VF47" s="15"/>
      <c r="VG47" s="15"/>
      <c r="VH47" s="15"/>
      <c r="VI47" s="15"/>
      <c r="VJ47" s="15"/>
      <c r="VK47" s="15"/>
      <c r="VL47" s="15"/>
      <c r="VM47" s="15"/>
      <c r="VN47" s="15"/>
      <c r="VO47" s="15"/>
      <c r="VP47" s="15"/>
      <c r="VQ47" s="15"/>
      <c r="VR47" s="15"/>
      <c r="VS47" s="15"/>
      <c r="VT47" s="15"/>
      <c r="VU47" s="15"/>
      <c r="VV47" s="15"/>
      <c r="VW47" s="15"/>
      <c r="VX47" s="15"/>
      <c r="VY47" s="15"/>
      <c r="VZ47" s="15"/>
      <c r="WA47" s="15"/>
      <c r="WB47" s="15"/>
      <c r="WC47" s="15"/>
      <c r="WD47" s="15"/>
      <c r="WE47" s="15"/>
      <c r="WF47" s="15"/>
      <c r="WG47" s="15"/>
      <c r="WH47" s="15"/>
      <c r="WI47" s="15"/>
      <c r="WJ47" s="15"/>
      <c r="WK47" s="15"/>
      <c r="WL47" s="15"/>
      <c r="WM47" s="15"/>
      <c r="WN47" s="15"/>
      <c r="WO47" s="15"/>
      <c r="WP47" s="15"/>
      <c r="WQ47" s="15"/>
      <c r="WR47" s="15"/>
      <c r="WS47" s="15"/>
      <c r="WT47" s="15"/>
      <c r="WU47" s="15"/>
      <c r="WV47" s="15"/>
      <c r="WW47" s="15"/>
      <c r="WX47" s="15"/>
      <c r="WY47" s="15"/>
      <c r="WZ47" s="15"/>
      <c r="XA47" s="15"/>
      <c r="XB47" s="15"/>
      <c r="XC47" s="15"/>
      <c r="XD47" s="15"/>
      <c r="XE47" s="15"/>
      <c r="XF47" s="15"/>
      <c r="XG47" s="15"/>
      <c r="XH47" s="15"/>
      <c r="XI47" s="15"/>
      <c r="XJ47" s="15"/>
      <c r="XK47" s="15"/>
      <c r="XL47" s="15"/>
      <c r="XM47" s="15"/>
      <c r="XN47" s="15"/>
      <c r="XO47" s="15"/>
      <c r="XP47" s="15"/>
      <c r="XQ47" s="15"/>
      <c r="XR47" s="15"/>
      <c r="XS47" s="15"/>
      <c r="XT47" s="15"/>
      <c r="XU47" s="15"/>
      <c r="XV47" s="15"/>
      <c r="XW47" s="15"/>
      <c r="XX47" s="15"/>
      <c r="XY47" s="15"/>
      <c r="XZ47" s="15"/>
      <c r="YA47" s="15"/>
      <c r="YB47" s="15"/>
      <c r="YC47" s="15"/>
      <c r="YD47" s="15"/>
      <c r="YE47" s="15"/>
      <c r="YF47" s="15"/>
      <c r="YG47" s="15"/>
      <c r="YH47" s="15"/>
      <c r="YI47" s="15"/>
      <c r="YJ47" s="15"/>
      <c r="YK47" s="15"/>
      <c r="YL47" s="15"/>
      <c r="YM47" s="15"/>
      <c r="YN47" s="15"/>
      <c r="YO47" s="15"/>
      <c r="YP47" s="15"/>
    </row>
    <row r="48" spans="1:666" s="22" customFormat="1" ht="30" x14ac:dyDescent="0.25">
      <c r="A48" s="15"/>
      <c r="B48" s="15"/>
      <c r="C48" s="133" t="s">
        <v>397</v>
      </c>
      <c r="D48" s="137" t="s">
        <v>418</v>
      </c>
      <c r="E48" s="138" t="s">
        <v>207</v>
      </c>
      <c r="F48" s="26" t="s">
        <v>178</v>
      </c>
      <c r="G48" s="133" t="s">
        <v>199</v>
      </c>
      <c r="H48" s="130" t="s">
        <v>365</v>
      </c>
      <c r="I48" s="130" t="s">
        <v>209</v>
      </c>
      <c r="J48" s="93" t="s">
        <v>313</v>
      </c>
      <c r="K48" s="86">
        <f t="shared" si="2"/>
        <v>1</v>
      </c>
      <c r="L48" s="89" t="s">
        <v>23</v>
      </c>
      <c r="M48" s="86">
        <f t="shared" si="0"/>
        <v>2</v>
      </c>
      <c r="N48" s="86" t="str">
        <f t="shared" si="4"/>
        <v>12</v>
      </c>
      <c r="O48" s="91" t="str">
        <f>VLOOKUP(N48,'Tabla de Valoracion'!$I$11:$K$25,3,FALSE)</f>
        <v>ZONA DE RIESGO BAJA</v>
      </c>
      <c r="P48" s="93" t="s">
        <v>313</v>
      </c>
      <c r="Q48" s="86">
        <f t="shared" si="3"/>
        <v>1</v>
      </c>
      <c r="R48" s="89" t="s">
        <v>23</v>
      </c>
      <c r="S48" s="86">
        <f t="shared" si="1"/>
        <v>2</v>
      </c>
      <c r="T48" s="86" t="str">
        <f t="shared" ref="T48" si="17">CONCATENATE(Q48,S48)</f>
        <v>12</v>
      </c>
      <c r="U48" s="91" t="str">
        <f>VLOOKUP(T48,'Tabla de Valoracion'!$I$11:$K$25,3,FALSE)</f>
        <v>ZONA DE RIESGO BAJA</v>
      </c>
      <c r="V48" s="100">
        <v>44562</v>
      </c>
      <c r="W48" s="100">
        <v>44926</v>
      </c>
      <c r="X48" s="98" t="s">
        <v>366</v>
      </c>
      <c r="Y48" s="80" t="s">
        <v>412</v>
      </c>
      <c r="Z48" s="80" t="s">
        <v>367</v>
      </c>
      <c r="AA48" s="105" t="s">
        <v>413</v>
      </c>
      <c r="AB48" s="102" t="s">
        <v>414</v>
      </c>
      <c r="AC48" s="102" t="s">
        <v>325</v>
      </c>
      <c r="AD48" s="105" t="s">
        <v>347</v>
      </c>
      <c r="AE48" s="147">
        <v>1</v>
      </c>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c r="IX48" s="15"/>
      <c r="IY48" s="15"/>
      <c r="IZ48" s="15"/>
      <c r="JA48" s="15"/>
      <c r="JB48" s="15"/>
      <c r="JC48" s="15"/>
      <c r="JD48" s="15"/>
      <c r="JE48" s="15"/>
      <c r="JF48" s="15"/>
      <c r="JG48" s="15"/>
      <c r="JH48" s="15"/>
      <c r="JI48" s="15"/>
      <c r="JJ48" s="15"/>
      <c r="JK48" s="15"/>
      <c r="JL48" s="15"/>
      <c r="JM48" s="15"/>
      <c r="JN48" s="15"/>
      <c r="JO48" s="15"/>
      <c r="JP48" s="15"/>
      <c r="JQ48" s="15"/>
      <c r="JR48" s="15"/>
      <c r="JS48" s="15"/>
      <c r="JT48" s="15"/>
      <c r="JU48" s="15"/>
      <c r="JV48" s="15"/>
      <c r="JW48" s="15"/>
      <c r="JX48" s="15"/>
      <c r="JY48" s="15"/>
      <c r="JZ48" s="15"/>
      <c r="KA48" s="15"/>
      <c r="KB48" s="15"/>
      <c r="KC48" s="15"/>
      <c r="KD48" s="15"/>
      <c r="KE48" s="15"/>
      <c r="KF48" s="15"/>
      <c r="KG48" s="15"/>
      <c r="KH48" s="15"/>
      <c r="KI48" s="15"/>
      <c r="KJ48" s="15"/>
      <c r="KK48" s="15"/>
      <c r="KL48" s="15"/>
      <c r="KM48" s="15"/>
      <c r="KN48" s="15"/>
      <c r="KO48" s="15"/>
      <c r="KP48" s="15"/>
      <c r="KQ48" s="15"/>
      <c r="KR48" s="15"/>
      <c r="KS48" s="15"/>
      <c r="KT48" s="15"/>
      <c r="KU48" s="15"/>
      <c r="KV48" s="15"/>
      <c r="KW48" s="15"/>
      <c r="KX48" s="15"/>
      <c r="KY48" s="15"/>
      <c r="KZ48" s="15"/>
      <c r="LA48" s="15"/>
      <c r="LB48" s="15"/>
      <c r="LC48" s="15"/>
      <c r="LD48" s="15"/>
      <c r="LE48" s="15"/>
      <c r="LF48" s="15"/>
      <c r="LG48" s="15"/>
      <c r="LH48" s="15"/>
      <c r="LI48" s="15"/>
      <c r="LJ48" s="15"/>
      <c r="LK48" s="15"/>
      <c r="LL48" s="15"/>
      <c r="LM48" s="15"/>
      <c r="LN48" s="15"/>
      <c r="LO48" s="15"/>
      <c r="LP48" s="15"/>
      <c r="LQ48" s="15"/>
      <c r="LR48" s="15"/>
      <c r="LS48" s="15"/>
      <c r="LT48" s="15"/>
      <c r="LU48" s="15"/>
      <c r="LV48" s="15"/>
      <c r="LW48" s="15"/>
      <c r="LX48" s="15"/>
      <c r="LY48" s="15"/>
      <c r="LZ48" s="15"/>
      <c r="MA48" s="15"/>
      <c r="MB48" s="15"/>
      <c r="MC48" s="15"/>
      <c r="MD48" s="15"/>
      <c r="ME48" s="15"/>
      <c r="MF48" s="15"/>
      <c r="MG48" s="15"/>
      <c r="MH48" s="15"/>
      <c r="MI48" s="15"/>
      <c r="MJ48" s="15"/>
      <c r="MK48" s="15"/>
      <c r="ML48" s="15"/>
      <c r="MM48" s="15"/>
      <c r="MN48" s="15"/>
      <c r="MO48" s="15"/>
      <c r="MP48" s="15"/>
      <c r="MQ48" s="15"/>
      <c r="MR48" s="15"/>
      <c r="MS48" s="15"/>
      <c r="MT48" s="15"/>
      <c r="MU48" s="15"/>
      <c r="MV48" s="15"/>
      <c r="MW48" s="15"/>
      <c r="MX48" s="15"/>
      <c r="MY48" s="15"/>
      <c r="MZ48" s="15"/>
      <c r="NA48" s="15"/>
      <c r="NB48" s="15"/>
      <c r="NC48" s="15"/>
      <c r="ND48" s="15"/>
      <c r="NE48" s="15"/>
      <c r="NF48" s="15"/>
      <c r="NG48" s="15"/>
      <c r="NH48" s="15"/>
      <c r="NI48" s="15"/>
      <c r="NJ48" s="15"/>
      <c r="NK48" s="15"/>
      <c r="NL48" s="15"/>
      <c r="NM48" s="15"/>
      <c r="NN48" s="15"/>
      <c r="NO48" s="15"/>
      <c r="NP48" s="15"/>
      <c r="NQ48" s="15"/>
      <c r="NR48" s="15"/>
      <c r="NS48" s="15"/>
      <c r="NT48" s="15"/>
      <c r="NU48" s="15"/>
      <c r="NV48" s="15"/>
      <c r="NW48" s="15"/>
      <c r="NX48" s="15"/>
      <c r="NY48" s="15"/>
      <c r="NZ48" s="15"/>
      <c r="OA48" s="15"/>
      <c r="OB48" s="15"/>
      <c r="OC48" s="15"/>
      <c r="OD48" s="15"/>
      <c r="OE48" s="15"/>
      <c r="OF48" s="15"/>
      <c r="OG48" s="15"/>
      <c r="OH48" s="15"/>
      <c r="OI48" s="15"/>
      <c r="OJ48" s="15"/>
      <c r="OK48" s="15"/>
      <c r="OL48" s="15"/>
      <c r="OM48" s="15"/>
      <c r="ON48" s="15"/>
      <c r="OO48" s="15"/>
      <c r="OP48" s="15"/>
      <c r="OQ48" s="15"/>
      <c r="OR48" s="15"/>
      <c r="OS48" s="15"/>
      <c r="OT48" s="15"/>
      <c r="OU48" s="15"/>
      <c r="OV48" s="15"/>
      <c r="OW48" s="15"/>
      <c r="OX48" s="15"/>
      <c r="OY48" s="15"/>
      <c r="OZ48" s="15"/>
      <c r="PA48" s="15"/>
      <c r="PB48" s="15"/>
      <c r="PC48" s="15"/>
      <c r="PD48" s="15"/>
      <c r="PE48" s="15"/>
      <c r="PF48" s="15"/>
      <c r="PG48" s="15"/>
      <c r="PH48" s="15"/>
      <c r="PI48" s="15"/>
      <c r="PJ48" s="15"/>
      <c r="PK48" s="15"/>
      <c r="PL48" s="15"/>
      <c r="PM48" s="15"/>
      <c r="PN48" s="15"/>
      <c r="PO48" s="15"/>
      <c r="PP48" s="15"/>
      <c r="PQ48" s="15"/>
      <c r="PR48" s="15"/>
      <c r="PS48" s="15"/>
      <c r="PT48" s="15"/>
      <c r="PU48" s="15"/>
      <c r="PV48" s="15"/>
      <c r="PW48" s="15"/>
      <c r="PX48" s="15"/>
      <c r="PY48" s="15"/>
      <c r="PZ48" s="15"/>
      <c r="QA48" s="15"/>
      <c r="QB48" s="15"/>
      <c r="QC48" s="15"/>
      <c r="QD48" s="15"/>
      <c r="QE48" s="15"/>
      <c r="QF48" s="15"/>
      <c r="QG48" s="15"/>
      <c r="QH48" s="15"/>
      <c r="QI48" s="15"/>
      <c r="QJ48" s="15"/>
      <c r="QK48" s="15"/>
      <c r="QL48" s="15"/>
      <c r="QM48" s="15"/>
      <c r="QN48" s="15"/>
      <c r="QO48" s="15"/>
      <c r="QP48" s="15"/>
      <c r="QQ48" s="15"/>
      <c r="QR48" s="15"/>
      <c r="QS48" s="15"/>
      <c r="QT48" s="15"/>
      <c r="QU48" s="15"/>
      <c r="QV48" s="15"/>
      <c r="QW48" s="15"/>
      <c r="QX48" s="15"/>
      <c r="QY48" s="15"/>
      <c r="QZ48" s="15"/>
      <c r="RA48" s="15"/>
      <c r="RB48" s="15"/>
      <c r="RC48" s="15"/>
      <c r="RD48" s="15"/>
      <c r="RE48" s="15"/>
      <c r="RF48" s="15"/>
      <c r="RG48" s="15"/>
      <c r="RH48" s="15"/>
      <c r="RI48" s="15"/>
      <c r="RJ48" s="15"/>
      <c r="RK48" s="15"/>
      <c r="RL48" s="15"/>
      <c r="RM48" s="15"/>
      <c r="RN48" s="15"/>
      <c r="RO48" s="15"/>
      <c r="RP48" s="15"/>
      <c r="RQ48" s="15"/>
      <c r="RR48" s="15"/>
      <c r="RS48" s="15"/>
      <c r="RT48" s="15"/>
      <c r="RU48" s="15"/>
      <c r="RV48" s="15"/>
      <c r="RW48" s="15"/>
      <c r="RX48" s="15"/>
      <c r="RY48" s="15"/>
      <c r="RZ48" s="15"/>
      <c r="SA48" s="15"/>
      <c r="SB48" s="15"/>
      <c r="SC48" s="15"/>
      <c r="SD48" s="15"/>
      <c r="SE48" s="15"/>
      <c r="SF48" s="15"/>
      <c r="SG48" s="15"/>
      <c r="SH48" s="15"/>
      <c r="SI48" s="15"/>
      <c r="SJ48" s="15"/>
      <c r="SK48" s="15"/>
      <c r="SL48" s="15"/>
      <c r="SM48" s="15"/>
      <c r="SN48" s="15"/>
      <c r="SO48" s="15"/>
      <c r="SP48" s="15"/>
      <c r="SQ48" s="15"/>
      <c r="SR48" s="15"/>
      <c r="SS48" s="15"/>
      <c r="ST48" s="15"/>
      <c r="SU48" s="15"/>
      <c r="SV48" s="15"/>
      <c r="SW48" s="15"/>
      <c r="SX48" s="15"/>
      <c r="SY48" s="15"/>
      <c r="SZ48" s="15"/>
      <c r="TA48" s="15"/>
      <c r="TB48" s="15"/>
      <c r="TC48" s="15"/>
      <c r="TD48" s="15"/>
      <c r="TE48" s="15"/>
      <c r="TF48" s="15"/>
      <c r="TG48" s="15"/>
      <c r="TH48" s="15"/>
      <c r="TI48" s="15"/>
      <c r="TJ48" s="15"/>
      <c r="TK48" s="15"/>
      <c r="TL48" s="15"/>
      <c r="TM48" s="15"/>
      <c r="TN48" s="15"/>
      <c r="TO48" s="15"/>
      <c r="TP48" s="15"/>
      <c r="TQ48" s="15"/>
      <c r="TR48" s="15"/>
      <c r="TS48" s="15"/>
      <c r="TT48" s="15"/>
      <c r="TU48" s="15"/>
      <c r="TV48" s="15"/>
      <c r="TW48" s="15"/>
      <c r="TX48" s="15"/>
      <c r="TY48" s="15"/>
      <c r="TZ48" s="15"/>
      <c r="UA48" s="15"/>
      <c r="UB48" s="15"/>
      <c r="UC48" s="15"/>
      <c r="UD48" s="15"/>
      <c r="UE48" s="15"/>
      <c r="UF48" s="15"/>
      <c r="UG48" s="15"/>
      <c r="UH48" s="15"/>
      <c r="UI48" s="15"/>
      <c r="UJ48" s="15"/>
      <c r="UK48" s="15"/>
      <c r="UL48" s="15"/>
      <c r="UM48" s="15"/>
      <c r="UN48" s="15"/>
      <c r="UO48" s="15"/>
      <c r="UP48" s="15"/>
      <c r="UQ48" s="15"/>
      <c r="UR48" s="15"/>
      <c r="US48" s="15"/>
      <c r="UT48" s="15"/>
      <c r="UU48" s="15"/>
      <c r="UV48" s="15"/>
      <c r="UW48" s="15"/>
      <c r="UX48" s="15"/>
      <c r="UY48" s="15"/>
      <c r="UZ48" s="15"/>
      <c r="VA48" s="15"/>
      <c r="VB48" s="15"/>
      <c r="VC48" s="15"/>
      <c r="VD48" s="15"/>
      <c r="VE48" s="15"/>
      <c r="VF48" s="15"/>
      <c r="VG48" s="15"/>
      <c r="VH48" s="15"/>
      <c r="VI48" s="15"/>
      <c r="VJ48" s="15"/>
      <c r="VK48" s="15"/>
      <c r="VL48" s="15"/>
      <c r="VM48" s="15"/>
      <c r="VN48" s="15"/>
      <c r="VO48" s="15"/>
      <c r="VP48" s="15"/>
      <c r="VQ48" s="15"/>
      <c r="VR48" s="15"/>
      <c r="VS48" s="15"/>
      <c r="VT48" s="15"/>
      <c r="VU48" s="15"/>
      <c r="VV48" s="15"/>
      <c r="VW48" s="15"/>
      <c r="VX48" s="15"/>
      <c r="VY48" s="15"/>
      <c r="VZ48" s="15"/>
      <c r="WA48" s="15"/>
      <c r="WB48" s="15"/>
      <c r="WC48" s="15"/>
      <c r="WD48" s="15"/>
      <c r="WE48" s="15"/>
      <c r="WF48" s="15"/>
      <c r="WG48" s="15"/>
      <c r="WH48" s="15"/>
      <c r="WI48" s="15"/>
      <c r="WJ48" s="15"/>
      <c r="WK48" s="15"/>
      <c r="WL48" s="15"/>
      <c r="WM48" s="15"/>
      <c r="WN48" s="15"/>
      <c r="WO48" s="15"/>
      <c r="WP48" s="15"/>
      <c r="WQ48" s="15"/>
      <c r="WR48" s="15"/>
      <c r="WS48" s="15"/>
      <c r="WT48" s="15"/>
      <c r="WU48" s="15"/>
      <c r="WV48" s="15"/>
      <c r="WW48" s="15"/>
      <c r="WX48" s="15"/>
      <c r="WY48" s="15"/>
      <c r="WZ48" s="15"/>
      <c r="XA48" s="15"/>
      <c r="XB48" s="15"/>
      <c r="XC48" s="15"/>
      <c r="XD48" s="15"/>
      <c r="XE48" s="15"/>
      <c r="XF48" s="15"/>
      <c r="XG48" s="15"/>
      <c r="XH48" s="15"/>
      <c r="XI48" s="15"/>
      <c r="XJ48" s="15"/>
      <c r="XK48" s="15"/>
      <c r="XL48" s="15"/>
      <c r="XM48" s="15"/>
      <c r="XN48" s="15"/>
      <c r="XO48" s="15"/>
      <c r="XP48" s="15"/>
      <c r="XQ48" s="15"/>
      <c r="XR48" s="15"/>
      <c r="XS48" s="15"/>
      <c r="XT48" s="15"/>
      <c r="XU48" s="15"/>
      <c r="XV48" s="15"/>
      <c r="XW48" s="15"/>
      <c r="XX48" s="15"/>
      <c r="XY48" s="15"/>
      <c r="XZ48" s="15"/>
      <c r="YA48" s="15"/>
      <c r="YB48" s="15"/>
      <c r="YC48" s="15"/>
      <c r="YD48" s="15"/>
      <c r="YE48" s="15"/>
      <c r="YF48" s="15"/>
      <c r="YG48" s="15"/>
      <c r="YH48" s="15"/>
      <c r="YI48" s="15"/>
      <c r="YJ48" s="15"/>
      <c r="YK48" s="15"/>
      <c r="YL48" s="15"/>
      <c r="YM48" s="15"/>
      <c r="YN48" s="15"/>
      <c r="YO48" s="15"/>
      <c r="YP48" s="15"/>
    </row>
    <row r="49" spans="1:666" s="22" customFormat="1" x14ac:dyDescent="0.25">
      <c r="A49" s="15"/>
      <c r="B49" s="15"/>
      <c r="C49" s="133"/>
      <c r="D49" s="137"/>
      <c r="E49" s="138"/>
      <c r="F49" s="26" t="s">
        <v>181</v>
      </c>
      <c r="G49" s="133"/>
      <c r="H49" s="130"/>
      <c r="I49" s="130"/>
      <c r="J49" s="97"/>
      <c r="K49" s="87"/>
      <c r="L49" s="96"/>
      <c r="M49" s="87"/>
      <c r="N49" s="87"/>
      <c r="O49" s="95"/>
      <c r="P49" s="97"/>
      <c r="Q49" s="87"/>
      <c r="R49" s="96"/>
      <c r="S49" s="87"/>
      <c r="T49" s="87"/>
      <c r="U49" s="95"/>
      <c r="V49" s="118"/>
      <c r="W49" s="118"/>
      <c r="X49" s="117"/>
      <c r="Y49" s="81"/>
      <c r="Z49" s="81"/>
      <c r="AA49" s="106"/>
      <c r="AB49" s="103"/>
      <c r="AC49" s="103"/>
      <c r="AD49" s="106"/>
      <c r="AE49" s="103"/>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c r="IW49" s="15"/>
      <c r="IX49" s="15"/>
      <c r="IY49" s="15"/>
      <c r="IZ49" s="15"/>
      <c r="JA49" s="15"/>
      <c r="JB49" s="15"/>
      <c r="JC49" s="15"/>
      <c r="JD49" s="15"/>
      <c r="JE49" s="15"/>
      <c r="JF49" s="15"/>
      <c r="JG49" s="15"/>
      <c r="JH49" s="15"/>
      <c r="JI49" s="15"/>
      <c r="JJ49" s="15"/>
      <c r="JK49" s="15"/>
      <c r="JL49" s="15"/>
      <c r="JM49" s="15"/>
      <c r="JN49" s="15"/>
      <c r="JO49" s="15"/>
      <c r="JP49" s="15"/>
      <c r="JQ49" s="15"/>
      <c r="JR49" s="15"/>
      <c r="JS49" s="15"/>
      <c r="JT49" s="15"/>
      <c r="JU49" s="15"/>
      <c r="JV49" s="15"/>
      <c r="JW49" s="15"/>
      <c r="JX49" s="15"/>
      <c r="JY49" s="15"/>
      <c r="JZ49" s="15"/>
      <c r="KA49" s="15"/>
      <c r="KB49" s="15"/>
      <c r="KC49" s="15"/>
      <c r="KD49" s="15"/>
      <c r="KE49" s="15"/>
      <c r="KF49" s="15"/>
      <c r="KG49" s="15"/>
      <c r="KH49" s="15"/>
      <c r="KI49" s="15"/>
      <c r="KJ49" s="15"/>
      <c r="KK49" s="15"/>
      <c r="KL49" s="15"/>
      <c r="KM49" s="15"/>
      <c r="KN49" s="15"/>
      <c r="KO49" s="15"/>
      <c r="KP49" s="15"/>
      <c r="KQ49" s="15"/>
      <c r="KR49" s="15"/>
      <c r="KS49" s="15"/>
      <c r="KT49" s="15"/>
      <c r="KU49" s="15"/>
      <c r="KV49" s="15"/>
      <c r="KW49" s="15"/>
      <c r="KX49" s="15"/>
      <c r="KY49" s="15"/>
      <c r="KZ49" s="15"/>
      <c r="LA49" s="15"/>
      <c r="LB49" s="15"/>
      <c r="LC49" s="15"/>
      <c r="LD49" s="15"/>
      <c r="LE49" s="15"/>
      <c r="LF49" s="15"/>
      <c r="LG49" s="15"/>
      <c r="LH49" s="15"/>
      <c r="LI49" s="15"/>
      <c r="LJ49" s="15"/>
      <c r="LK49" s="15"/>
      <c r="LL49" s="15"/>
      <c r="LM49" s="15"/>
      <c r="LN49" s="15"/>
      <c r="LO49" s="15"/>
      <c r="LP49" s="15"/>
      <c r="LQ49" s="15"/>
      <c r="LR49" s="15"/>
      <c r="LS49" s="15"/>
      <c r="LT49" s="15"/>
      <c r="LU49" s="15"/>
      <c r="LV49" s="15"/>
      <c r="LW49" s="15"/>
      <c r="LX49" s="15"/>
      <c r="LY49" s="15"/>
      <c r="LZ49" s="15"/>
      <c r="MA49" s="15"/>
      <c r="MB49" s="15"/>
      <c r="MC49" s="15"/>
      <c r="MD49" s="15"/>
      <c r="ME49" s="15"/>
      <c r="MF49" s="15"/>
      <c r="MG49" s="15"/>
      <c r="MH49" s="15"/>
      <c r="MI49" s="15"/>
      <c r="MJ49" s="15"/>
      <c r="MK49" s="15"/>
      <c r="ML49" s="15"/>
      <c r="MM49" s="15"/>
      <c r="MN49" s="15"/>
      <c r="MO49" s="15"/>
      <c r="MP49" s="15"/>
      <c r="MQ49" s="15"/>
      <c r="MR49" s="15"/>
      <c r="MS49" s="15"/>
      <c r="MT49" s="15"/>
      <c r="MU49" s="15"/>
      <c r="MV49" s="15"/>
      <c r="MW49" s="15"/>
      <c r="MX49" s="15"/>
      <c r="MY49" s="15"/>
      <c r="MZ49" s="15"/>
      <c r="NA49" s="15"/>
      <c r="NB49" s="15"/>
      <c r="NC49" s="15"/>
      <c r="ND49" s="15"/>
      <c r="NE49" s="15"/>
      <c r="NF49" s="15"/>
      <c r="NG49" s="15"/>
      <c r="NH49" s="15"/>
      <c r="NI49" s="15"/>
      <c r="NJ49" s="15"/>
      <c r="NK49" s="15"/>
      <c r="NL49" s="15"/>
      <c r="NM49" s="15"/>
      <c r="NN49" s="15"/>
      <c r="NO49" s="15"/>
      <c r="NP49" s="15"/>
      <c r="NQ49" s="15"/>
      <c r="NR49" s="15"/>
      <c r="NS49" s="15"/>
      <c r="NT49" s="15"/>
      <c r="NU49" s="15"/>
      <c r="NV49" s="15"/>
      <c r="NW49" s="15"/>
      <c r="NX49" s="15"/>
      <c r="NY49" s="15"/>
      <c r="NZ49" s="15"/>
      <c r="OA49" s="15"/>
      <c r="OB49" s="15"/>
      <c r="OC49" s="15"/>
      <c r="OD49" s="15"/>
      <c r="OE49" s="15"/>
      <c r="OF49" s="15"/>
      <c r="OG49" s="15"/>
      <c r="OH49" s="15"/>
      <c r="OI49" s="15"/>
      <c r="OJ49" s="15"/>
      <c r="OK49" s="15"/>
      <c r="OL49" s="15"/>
      <c r="OM49" s="15"/>
      <c r="ON49" s="15"/>
      <c r="OO49" s="15"/>
      <c r="OP49" s="15"/>
      <c r="OQ49" s="15"/>
      <c r="OR49" s="15"/>
      <c r="OS49" s="15"/>
      <c r="OT49" s="15"/>
      <c r="OU49" s="15"/>
      <c r="OV49" s="15"/>
      <c r="OW49" s="15"/>
      <c r="OX49" s="15"/>
      <c r="OY49" s="15"/>
      <c r="OZ49" s="15"/>
      <c r="PA49" s="15"/>
      <c r="PB49" s="15"/>
      <c r="PC49" s="15"/>
      <c r="PD49" s="15"/>
      <c r="PE49" s="15"/>
      <c r="PF49" s="15"/>
      <c r="PG49" s="15"/>
      <c r="PH49" s="15"/>
      <c r="PI49" s="15"/>
      <c r="PJ49" s="15"/>
      <c r="PK49" s="15"/>
      <c r="PL49" s="15"/>
      <c r="PM49" s="15"/>
      <c r="PN49" s="15"/>
      <c r="PO49" s="15"/>
      <c r="PP49" s="15"/>
      <c r="PQ49" s="15"/>
      <c r="PR49" s="15"/>
      <c r="PS49" s="15"/>
      <c r="PT49" s="15"/>
      <c r="PU49" s="15"/>
      <c r="PV49" s="15"/>
      <c r="PW49" s="15"/>
      <c r="PX49" s="15"/>
      <c r="PY49" s="15"/>
      <c r="PZ49" s="15"/>
      <c r="QA49" s="15"/>
      <c r="QB49" s="15"/>
      <c r="QC49" s="15"/>
      <c r="QD49" s="15"/>
      <c r="QE49" s="15"/>
      <c r="QF49" s="15"/>
      <c r="QG49" s="15"/>
      <c r="QH49" s="15"/>
      <c r="QI49" s="15"/>
      <c r="QJ49" s="15"/>
      <c r="QK49" s="15"/>
      <c r="QL49" s="15"/>
      <c r="QM49" s="15"/>
      <c r="QN49" s="15"/>
      <c r="QO49" s="15"/>
      <c r="QP49" s="15"/>
      <c r="QQ49" s="15"/>
      <c r="QR49" s="15"/>
      <c r="QS49" s="15"/>
      <c r="QT49" s="15"/>
      <c r="QU49" s="15"/>
      <c r="QV49" s="15"/>
      <c r="QW49" s="15"/>
      <c r="QX49" s="15"/>
      <c r="QY49" s="15"/>
      <c r="QZ49" s="15"/>
      <c r="RA49" s="15"/>
      <c r="RB49" s="15"/>
      <c r="RC49" s="15"/>
      <c r="RD49" s="15"/>
      <c r="RE49" s="15"/>
      <c r="RF49" s="15"/>
      <c r="RG49" s="15"/>
      <c r="RH49" s="15"/>
      <c r="RI49" s="15"/>
      <c r="RJ49" s="15"/>
      <c r="RK49" s="15"/>
      <c r="RL49" s="15"/>
      <c r="RM49" s="15"/>
      <c r="RN49" s="15"/>
      <c r="RO49" s="15"/>
      <c r="RP49" s="15"/>
      <c r="RQ49" s="15"/>
      <c r="RR49" s="15"/>
      <c r="RS49" s="15"/>
      <c r="RT49" s="15"/>
      <c r="RU49" s="15"/>
      <c r="RV49" s="15"/>
      <c r="RW49" s="15"/>
      <c r="RX49" s="15"/>
      <c r="RY49" s="15"/>
      <c r="RZ49" s="15"/>
      <c r="SA49" s="15"/>
      <c r="SB49" s="15"/>
      <c r="SC49" s="15"/>
      <c r="SD49" s="15"/>
      <c r="SE49" s="15"/>
      <c r="SF49" s="15"/>
      <c r="SG49" s="15"/>
      <c r="SH49" s="15"/>
      <c r="SI49" s="15"/>
      <c r="SJ49" s="15"/>
      <c r="SK49" s="15"/>
      <c r="SL49" s="15"/>
      <c r="SM49" s="15"/>
      <c r="SN49" s="15"/>
      <c r="SO49" s="15"/>
      <c r="SP49" s="15"/>
      <c r="SQ49" s="15"/>
      <c r="SR49" s="15"/>
      <c r="SS49" s="15"/>
      <c r="ST49" s="15"/>
      <c r="SU49" s="15"/>
      <c r="SV49" s="15"/>
      <c r="SW49" s="15"/>
      <c r="SX49" s="15"/>
      <c r="SY49" s="15"/>
      <c r="SZ49" s="15"/>
      <c r="TA49" s="15"/>
      <c r="TB49" s="15"/>
      <c r="TC49" s="15"/>
      <c r="TD49" s="15"/>
      <c r="TE49" s="15"/>
      <c r="TF49" s="15"/>
      <c r="TG49" s="15"/>
      <c r="TH49" s="15"/>
      <c r="TI49" s="15"/>
      <c r="TJ49" s="15"/>
      <c r="TK49" s="15"/>
      <c r="TL49" s="15"/>
      <c r="TM49" s="15"/>
      <c r="TN49" s="15"/>
      <c r="TO49" s="15"/>
      <c r="TP49" s="15"/>
      <c r="TQ49" s="15"/>
      <c r="TR49" s="15"/>
      <c r="TS49" s="15"/>
      <c r="TT49" s="15"/>
      <c r="TU49" s="15"/>
      <c r="TV49" s="15"/>
      <c r="TW49" s="15"/>
      <c r="TX49" s="15"/>
      <c r="TY49" s="15"/>
      <c r="TZ49" s="15"/>
      <c r="UA49" s="15"/>
      <c r="UB49" s="15"/>
      <c r="UC49" s="15"/>
      <c r="UD49" s="15"/>
      <c r="UE49" s="15"/>
      <c r="UF49" s="15"/>
      <c r="UG49" s="15"/>
      <c r="UH49" s="15"/>
      <c r="UI49" s="15"/>
      <c r="UJ49" s="15"/>
      <c r="UK49" s="15"/>
      <c r="UL49" s="15"/>
      <c r="UM49" s="15"/>
      <c r="UN49" s="15"/>
      <c r="UO49" s="15"/>
      <c r="UP49" s="15"/>
      <c r="UQ49" s="15"/>
      <c r="UR49" s="15"/>
      <c r="US49" s="15"/>
      <c r="UT49" s="15"/>
      <c r="UU49" s="15"/>
      <c r="UV49" s="15"/>
      <c r="UW49" s="15"/>
      <c r="UX49" s="15"/>
      <c r="UY49" s="15"/>
      <c r="UZ49" s="15"/>
      <c r="VA49" s="15"/>
      <c r="VB49" s="15"/>
      <c r="VC49" s="15"/>
      <c r="VD49" s="15"/>
      <c r="VE49" s="15"/>
      <c r="VF49" s="15"/>
      <c r="VG49" s="15"/>
      <c r="VH49" s="15"/>
      <c r="VI49" s="15"/>
      <c r="VJ49" s="15"/>
      <c r="VK49" s="15"/>
      <c r="VL49" s="15"/>
      <c r="VM49" s="15"/>
      <c r="VN49" s="15"/>
      <c r="VO49" s="15"/>
      <c r="VP49" s="15"/>
      <c r="VQ49" s="15"/>
      <c r="VR49" s="15"/>
      <c r="VS49" s="15"/>
      <c r="VT49" s="15"/>
      <c r="VU49" s="15"/>
      <c r="VV49" s="15"/>
      <c r="VW49" s="15"/>
      <c r="VX49" s="15"/>
      <c r="VY49" s="15"/>
      <c r="VZ49" s="15"/>
      <c r="WA49" s="15"/>
      <c r="WB49" s="15"/>
      <c r="WC49" s="15"/>
      <c r="WD49" s="15"/>
      <c r="WE49" s="15"/>
      <c r="WF49" s="15"/>
      <c r="WG49" s="15"/>
      <c r="WH49" s="15"/>
      <c r="WI49" s="15"/>
      <c r="WJ49" s="15"/>
      <c r="WK49" s="15"/>
      <c r="WL49" s="15"/>
      <c r="WM49" s="15"/>
      <c r="WN49" s="15"/>
      <c r="WO49" s="15"/>
      <c r="WP49" s="15"/>
      <c r="WQ49" s="15"/>
      <c r="WR49" s="15"/>
      <c r="WS49" s="15"/>
      <c r="WT49" s="15"/>
      <c r="WU49" s="15"/>
      <c r="WV49" s="15"/>
      <c r="WW49" s="15"/>
      <c r="WX49" s="15"/>
      <c r="WY49" s="15"/>
      <c r="WZ49" s="15"/>
      <c r="XA49" s="15"/>
      <c r="XB49" s="15"/>
      <c r="XC49" s="15"/>
      <c r="XD49" s="15"/>
      <c r="XE49" s="15"/>
      <c r="XF49" s="15"/>
      <c r="XG49" s="15"/>
      <c r="XH49" s="15"/>
      <c r="XI49" s="15"/>
      <c r="XJ49" s="15"/>
      <c r="XK49" s="15"/>
      <c r="XL49" s="15"/>
      <c r="XM49" s="15"/>
      <c r="XN49" s="15"/>
      <c r="XO49" s="15"/>
      <c r="XP49" s="15"/>
      <c r="XQ49" s="15"/>
      <c r="XR49" s="15"/>
      <c r="XS49" s="15"/>
      <c r="XT49" s="15"/>
      <c r="XU49" s="15"/>
      <c r="XV49" s="15"/>
      <c r="XW49" s="15"/>
      <c r="XX49" s="15"/>
      <c r="XY49" s="15"/>
      <c r="XZ49" s="15"/>
      <c r="YA49" s="15"/>
      <c r="YB49" s="15"/>
      <c r="YC49" s="15"/>
      <c r="YD49" s="15"/>
      <c r="YE49" s="15"/>
      <c r="YF49" s="15"/>
      <c r="YG49" s="15"/>
      <c r="YH49" s="15"/>
      <c r="YI49" s="15"/>
      <c r="YJ49" s="15"/>
      <c r="YK49" s="15"/>
      <c r="YL49" s="15"/>
      <c r="YM49" s="15"/>
      <c r="YN49" s="15"/>
      <c r="YO49" s="15"/>
      <c r="YP49" s="15"/>
    </row>
    <row r="50" spans="1:666" s="22" customFormat="1" x14ac:dyDescent="0.25">
      <c r="A50" s="15"/>
      <c r="B50" s="15"/>
      <c r="C50" s="133"/>
      <c r="D50" s="137"/>
      <c r="E50" s="138"/>
      <c r="F50" s="26" t="s">
        <v>179</v>
      </c>
      <c r="G50" s="133"/>
      <c r="H50" s="130"/>
      <c r="I50" s="130"/>
      <c r="J50" s="94"/>
      <c r="K50" s="88"/>
      <c r="L50" s="90"/>
      <c r="M50" s="88"/>
      <c r="N50" s="88"/>
      <c r="O50" s="92"/>
      <c r="P50" s="94"/>
      <c r="Q50" s="88"/>
      <c r="R50" s="90"/>
      <c r="S50" s="88"/>
      <c r="T50" s="88"/>
      <c r="U50" s="92"/>
      <c r="V50" s="101"/>
      <c r="W50" s="101"/>
      <c r="X50" s="99"/>
      <c r="Y50" s="82"/>
      <c r="Z50" s="82"/>
      <c r="AA50" s="107"/>
      <c r="AB50" s="104"/>
      <c r="AC50" s="104"/>
      <c r="AD50" s="107"/>
      <c r="AE50" s="104"/>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c r="IW50" s="15"/>
      <c r="IX50" s="15"/>
      <c r="IY50" s="15"/>
      <c r="IZ50" s="15"/>
      <c r="JA50" s="15"/>
      <c r="JB50" s="15"/>
      <c r="JC50" s="15"/>
      <c r="JD50" s="15"/>
      <c r="JE50" s="15"/>
      <c r="JF50" s="15"/>
      <c r="JG50" s="15"/>
      <c r="JH50" s="15"/>
      <c r="JI50" s="15"/>
      <c r="JJ50" s="15"/>
      <c r="JK50" s="15"/>
      <c r="JL50" s="15"/>
      <c r="JM50" s="15"/>
      <c r="JN50" s="15"/>
      <c r="JO50" s="15"/>
      <c r="JP50" s="15"/>
      <c r="JQ50" s="15"/>
      <c r="JR50" s="15"/>
      <c r="JS50" s="15"/>
      <c r="JT50" s="15"/>
      <c r="JU50" s="15"/>
      <c r="JV50" s="15"/>
      <c r="JW50" s="15"/>
      <c r="JX50" s="15"/>
      <c r="JY50" s="15"/>
      <c r="JZ50" s="15"/>
      <c r="KA50" s="15"/>
      <c r="KB50" s="15"/>
      <c r="KC50" s="15"/>
      <c r="KD50" s="15"/>
      <c r="KE50" s="15"/>
      <c r="KF50" s="15"/>
      <c r="KG50" s="15"/>
      <c r="KH50" s="15"/>
      <c r="KI50" s="15"/>
      <c r="KJ50" s="15"/>
      <c r="KK50" s="15"/>
      <c r="KL50" s="15"/>
      <c r="KM50" s="15"/>
      <c r="KN50" s="15"/>
      <c r="KO50" s="15"/>
      <c r="KP50" s="15"/>
      <c r="KQ50" s="15"/>
      <c r="KR50" s="15"/>
      <c r="KS50" s="15"/>
      <c r="KT50" s="15"/>
      <c r="KU50" s="15"/>
      <c r="KV50" s="15"/>
      <c r="KW50" s="15"/>
      <c r="KX50" s="15"/>
      <c r="KY50" s="15"/>
      <c r="KZ50" s="15"/>
      <c r="LA50" s="15"/>
      <c r="LB50" s="15"/>
      <c r="LC50" s="15"/>
      <c r="LD50" s="15"/>
      <c r="LE50" s="15"/>
      <c r="LF50" s="15"/>
      <c r="LG50" s="15"/>
      <c r="LH50" s="15"/>
      <c r="LI50" s="15"/>
      <c r="LJ50" s="15"/>
      <c r="LK50" s="15"/>
      <c r="LL50" s="15"/>
      <c r="LM50" s="15"/>
      <c r="LN50" s="15"/>
      <c r="LO50" s="15"/>
      <c r="LP50" s="15"/>
      <c r="LQ50" s="15"/>
      <c r="LR50" s="15"/>
      <c r="LS50" s="15"/>
      <c r="LT50" s="15"/>
      <c r="LU50" s="15"/>
      <c r="LV50" s="15"/>
      <c r="LW50" s="15"/>
      <c r="LX50" s="15"/>
      <c r="LY50" s="15"/>
      <c r="LZ50" s="15"/>
      <c r="MA50" s="15"/>
      <c r="MB50" s="15"/>
      <c r="MC50" s="15"/>
      <c r="MD50" s="15"/>
      <c r="ME50" s="15"/>
      <c r="MF50" s="15"/>
      <c r="MG50" s="15"/>
      <c r="MH50" s="15"/>
      <c r="MI50" s="15"/>
      <c r="MJ50" s="15"/>
      <c r="MK50" s="15"/>
      <c r="ML50" s="15"/>
      <c r="MM50" s="15"/>
      <c r="MN50" s="15"/>
      <c r="MO50" s="15"/>
      <c r="MP50" s="15"/>
      <c r="MQ50" s="15"/>
      <c r="MR50" s="15"/>
      <c r="MS50" s="15"/>
      <c r="MT50" s="15"/>
      <c r="MU50" s="15"/>
      <c r="MV50" s="15"/>
      <c r="MW50" s="15"/>
      <c r="MX50" s="15"/>
      <c r="MY50" s="15"/>
      <c r="MZ50" s="15"/>
      <c r="NA50" s="15"/>
      <c r="NB50" s="15"/>
      <c r="NC50" s="15"/>
      <c r="ND50" s="15"/>
      <c r="NE50" s="15"/>
      <c r="NF50" s="15"/>
      <c r="NG50" s="15"/>
      <c r="NH50" s="15"/>
      <c r="NI50" s="15"/>
      <c r="NJ50" s="15"/>
      <c r="NK50" s="15"/>
      <c r="NL50" s="15"/>
      <c r="NM50" s="15"/>
      <c r="NN50" s="15"/>
      <c r="NO50" s="15"/>
      <c r="NP50" s="15"/>
      <c r="NQ50" s="15"/>
      <c r="NR50" s="15"/>
      <c r="NS50" s="15"/>
      <c r="NT50" s="15"/>
      <c r="NU50" s="15"/>
      <c r="NV50" s="15"/>
      <c r="NW50" s="15"/>
      <c r="NX50" s="15"/>
      <c r="NY50" s="15"/>
      <c r="NZ50" s="15"/>
      <c r="OA50" s="15"/>
      <c r="OB50" s="15"/>
      <c r="OC50" s="15"/>
      <c r="OD50" s="15"/>
      <c r="OE50" s="15"/>
      <c r="OF50" s="15"/>
      <c r="OG50" s="15"/>
      <c r="OH50" s="15"/>
      <c r="OI50" s="15"/>
      <c r="OJ50" s="15"/>
      <c r="OK50" s="15"/>
      <c r="OL50" s="15"/>
      <c r="OM50" s="15"/>
      <c r="ON50" s="15"/>
      <c r="OO50" s="15"/>
      <c r="OP50" s="15"/>
      <c r="OQ50" s="15"/>
      <c r="OR50" s="15"/>
      <c r="OS50" s="15"/>
      <c r="OT50" s="15"/>
      <c r="OU50" s="15"/>
      <c r="OV50" s="15"/>
      <c r="OW50" s="15"/>
      <c r="OX50" s="15"/>
      <c r="OY50" s="15"/>
      <c r="OZ50" s="15"/>
      <c r="PA50" s="15"/>
      <c r="PB50" s="15"/>
      <c r="PC50" s="15"/>
      <c r="PD50" s="15"/>
      <c r="PE50" s="15"/>
      <c r="PF50" s="15"/>
      <c r="PG50" s="15"/>
      <c r="PH50" s="15"/>
      <c r="PI50" s="15"/>
      <c r="PJ50" s="15"/>
      <c r="PK50" s="15"/>
      <c r="PL50" s="15"/>
      <c r="PM50" s="15"/>
      <c r="PN50" s="15"/>
      <c r="PO50" s="15"/>
      <c r="PP50" s="15"/>
      <c r="PQ50" s="15"/>
      <c r="PR50" s="15"/>
      <c r="PS50" s="15"/>
      <c r="PT50" s="15"/>
      <c r="PU50" s="15"/>
      <c r="PV50" s="15"/>
      <c r="PW50" s="15"/>
      <c r="PX50" s="15"/>
      <c r="PY50" s="15"/>
      <c r="PZ50" s="15"/>
      <c r="QA50" s="15"/>
      <c r="QB50" s="15"/>
      <c r="QC50" s="15"/>
      <c r="QD50" s="15"/>
      <c r="QE50" s="15"/>
      <c r="QF50" s="15"/>
      <c r="QG50" s="15"/>
      <c r="QH50" s="15"/>
      <c r="QI50" s="15"/>
      <c r="QJ50" s="15"/>
      <c r="QK50" s="15"/>
      <c r="QL50" s="15"/>
      <c r="QM50" s="15"/>
      <c r="QN50" s="15"/>
      <c r="QO50" s="15"/>
      <c r="QP50" s="15"/>
      <c r="QQ50" s="15"/>
      <c r="QR50" s="15"/>
      <c r="QS50" s="15"/>
      <c r="QT50" s="15"/>
      <c r="QU50" s="15"/>
      <c r="QV50" s="15"/>
      <c r="QW50" s="15"/>
      <c r="QX50" s="15"/>
      <c r="QY50" s="15"/>
      <c r="QZ50" s="15"/>
      <c r="RA50" s="15"/>
      <c r="RB50" s="15"/>
      <c r="RC50" s="15"/>
      <c r="RD50" s="15"/>
      <c r="RE50" s="15"/>
      <c r="RF50" s="15"/>
      <c r="RG50" s="15"/>
      <c r="RH50" s="15"/>
      <c r="RI50" s="15"/>
      <c r="RJ50" s="15"/>
      <c r="RK50" s="15"/>
      <c r="RL50" s="15"/>
      <c r="RM50" s="15"/>
      <c r="RN50" s="15"/>
      <c r="RO50" s="15"/>
      <c r="RP50" s="15"/>
      <c r="RQ50" s="15"/>
      <c r="RR50" s="15"/>
      <c r="RS50" s="15"/>
      <c r="RT50" s="15"/>
      <c r="RU50" s="15"/>
      <c r="RV50" s="15"/>
      <c r="RW50" s="15"/>
      <c r="RX50" s="15"/>
      <c r="RY50" s="15"/>
      <c r="RZ50" s="15"/>
      <c r="SA50" s="15"/>
      <c r="SB50" s="15"/>
      <c r="SC50" s="15"/>
      <c r="SD50" s="15"/>
      <c r="SE50" s="15"/>
      <c r="SF50" s="15"/>
      <c r="SG50" s="15"/>
      <c r="SH50" s="15"/>
      <c r="SI50" s="15"/>
      <c r="SJ50" s="15"/>
      <c r="SK50" s="15"/>
      <c r="SL50" s="15"/>
      <c r="SM50" s="15"/>
      <c r="SN50" s="15"/>
      <c r="SO50" s="15"/>
      <c r="SP50" s="15"/>
      <c r="SQ50" s="15"/>
      <c r="SR50" s="15"/>
      <c r="SS50" s="15"/>
      <c r="ST50" s="15"/>
      <c r="SU50" s="15"/>
      <c r="SV50" s="15"/>
      <c r="SW50" s="15"/>
      <c r="SX50" s="15"/>
      <c r="SY50" s="15"/>
      <c r="SZ50" s="15"/>
      <c r="TA50" s="15"/>
      <c r="TB50" s="15"/>
      <c r="TC50" s="15"/>
      <c r="TD50" s="15"/>
      <c r="TE50" s="15"/>
      <c r="TF50" s="15"/>
      <c r="TG50" s="15"/>
      <c r="TH50" s="15"/>
      <c r="TI50" s="15"/>
      <c r="TJ50" s="15"/>
      <c r="TK50" s="15"/>
      <c r="TL50" s="15"/>
      <c r="TM50" s="15"/>
      <c r="TN50" s="15"/>
      <c r="TO50" s="15"/>
      <c r="TP50" s="15"/>
      <c r="TQ50" s="15"/>
      <c r="TR50" s="15"/>
      <c r="TS50" s="15"/>
      <c r="TT50" s="15"/>
      <c r="TU50" s="15"/>
      <c r="TV50" s="15"/>
      <c r="TW50" s="15"/>
      <c r="TX50" s="15"/>
      <c r="TY50" s="15"/>
      <c r="TZ50" s="15"/>
      <c r="UA50" s="15"/>
      <c r="UB50" s="15"/>
      <c r="UC50" s="15"/>
      <c r="UD50" s="15"/>
      <c r="UE50" s="15"/>
      <c r="UF50" s="15"/>
      <c r="UG50" s="15"/>
      <c r="UH50" s="15"/>
      <c r="UI50" s="15"/>
      <c r="UJ50" s="15"/>
      <c r="UK50" s="15"/>
      <c r="UL50" s="15"/>
      <c r="UM50" s="15"/>
      <c r="UN50" s="15"/>
      <c r="UO50" s="15"/>
      <c r="UP50" s="15"/>
      <c r="UQ50" s="15"/>
      <c r="UR50" s="15"/>
      <c r="US50" s="15"/>
      <c r="UT50" s="15"/>
      <c r="UU50" s="15"/>
      <c r="UV50" s="15"/>
      <c r="UW50" s="15"/>
      <c r="UX50" s="15"/>
      <c r="UY50" s="15"/>
      <c r="UZ50" s="15"/>
      <c r="VA50" s="15"/>
      <c r="VB50" s="15"/>
      <c r="VC50" s="15"/>
      <c r="VD50" s="15"/>
      <c r="VE50" s="15"/>
      <c r="VF50" s="15"/>
      <c r="VG50" s="15"/>
      <c r="VH50" s="15"/>
      <c r="VI50" s="15"/>
      <c r="VJ50" s="15"/>
      <c r="VK50" s="15"/>
      <c r="VL50" s="15"/>
      <c r="VM50" s="15"/>
      <c r="VN50" s="15"/>
      <c r="VO50" s="15"/>
      <c r="VP50" s="15"/>
      <c r="VQ50" s="15"/>
      <c r="VR50" s="15"/>
      <c r="VS50" s="15"/>
      <c r="VT50" s="15"/>
      <c r="VU50" s="15"/>
      <c r="VV50" s="15"/>
      <c r="VW50" s="15"/>
      <c r="VX50" s="15"/>
      <c r="VY50" s="15"/>
      <c r="VZ50" s="15"/>
      <c r="WA50" s="15"/>
      <c r="WB50" s="15"/>
      <c r="WC50" s="15"/>
      <c r="WD50" s="15"/>
      <c r="WE50" s="15"/>
      <c r="WF50" s="15"/>
      <c r="WG50" s="15"/>
      <c r="WH50" s="15"/>
      <c r="WI50" s="15"/>
      <c r="WJ50" s="15"/>
      <c r="WK50" s="15"/>
      <c r="WL50" s="15"/>
      <c r="WM50" s="15"/>
      <c r="WN50" s="15"/>
      <c r="WO50" s="15"/>
      <c r="WP50" s="15"/>
      <c r="WQ50" s="15"/>
      <c r="WR50" s="15"/>
      <c r="WS50" s="15"/>
      <c r="WT50" s="15"/>
      <c r="WU50" s="15"/>
      <c r="WV50" s="15"/>
      <c r="WW50" s="15"/>
      <c r="WX50" s="15"/>
      <c r="WY50" s="15"/>
      <c r="WZ50" s="15"/>
      <c r="XA50" s="15"/>
      <c r="XB50" s="15"/>
      <c r="XC50" s="15"/>
      <c r="XD50" s="15"/>
      <c r="XE50" s="15"/>
      <c r="XF50" s="15"/>
      <c r="XG50" s="15"/>
      <c r="XH50" s="15"/>
      <c r="XI50" s="15"/>
      <c r="XJ50" s="15"/>
      <c r="XK50" s="15"/>
      <c r="XL50" s="15"/>
      <c r="XM50" s="15"/>
      <c r="XN50" s="15"/>
      <c r="XO50" s="15"/>
      <c r="XP50" s="15"/>
      <c r="XQ50" s="15"/>
      <c r="XR50" s="15"/>
      <c r="XS50" s="15"/>
      <c r="XT50" s="15"/>
      <c r="XU50" s="15"/>
      <c r="XV50" s="15"/>
      <c r="XW50" s="15"/>
      <c r="XX50" s="15"/>
      <c r="XY50" s="15"/>
      <c r="XZ50" s="15"/>
      <c r="YA50" s="15"/>
      <c r="YB50" s="15"/>
      <c r="YC50" s="15"/>
      <c r="YD50" s="15"/>
      <c r="YE50" s="15"/>
      <c r="YF50" s="15"/>
      <c r="YG50" s="15"/>
      <c r="YH50" s="15"/>
      <c r="YI50" s="15"/>
      <c r="YJ50" s="15"/>
      <c r="YK50" s="15"/>
      <c r="YL50" s="15"/>
      <c r="YM50" s="15"/>
      <c r="YN50" s="15"/>
      <c r="YO50" s="15"/>
      <c r="YP50" s="15"/>
    </row>
    <row r="51" spans="1:666" s="22" customFormat="1" x14ac:dyDescent="0.25">
      <c r="A51" s="15"/>
      <c r="B51" s="15"/>
      <c r="C51" s="15"/>
      <c r="D51" s="16"/>
      <c r="E51" s="17"/>
      <c r="F51" s="18"/>
      <c r="G51" s="19"/>
      <c r="H51" s="18"/>
      <c r="I51" s="18"/>
      <c r="J51" s="19"/>
      <c r="K51" s="19"/>
      <c r="L51" s="19"/>
      <c r="M51" s="19"/>
      <c r="N51" s="19"/>
      <c r="O51" s="18"/>
      <c r="P51" s="20"/>
      <c r="Q51" s="20"/>
      <c r="R51" s="20"/>
      <c r="S51" s="20"/>
      <c r="T51" s="20"/>
      <c r="U51" s="19"/>
      <c r="V51" s="21"/>
      <c r="W51" s="21"/>
      <c r="X51" s="21"/>
      <c r="Y51" s="18"/>
      <c r="Z51" s="18"/>
      <c r="AA51" s="18"/>
      <c r="AB51" s="18"/>
      <c r="AC51" s="18"/>
      <c r="AD51" s="18"/>
      <c r="AE51" s="18"/>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c r="IW51" s="15"/>
      <c r="IX51" s="15"/>
      <c r="IY51" s="15"/>
      <c r="IZ51" s="15"/>
      <c r="JA51" s="15"/>
      <c r="JB51" s="15"/>
      <c r="JC51" s="15"/>
      <c r="JD51" s="15"/>
      <c r="JE51" s="15"/>
      <c r="JF51" s="15"/>
      <c r="JG51" s="15"/>
      <c r="JH51" s="15"/>
      <c r="JI51" s="15"/>
      <c r="JJ51" s="15"/>
      <c r="JK51" s="15"/>
      <c r="JL51" s="15"/>
      <c r="JM51" s="15"/>
      <c r="JN51" s="15"/>
      <c r="JO51" s="15"/>
      <c r="JP51" s="15"/>
      <c r="JQ51" s="15"/>
      <c r="JR51" s="15"/>
      <c r="JS51" s="15"/>
      <c r="JT51" s="15"/>
      <c r="JU51" s="15"/>
      <c r="JV51" s="15"/>
      <c r="JW51" s="15"/>
      <c r="JX51" s="15"/>
      <c r="JY51" s="15"/>
      <c r="JZ51" s="15"/>
      <c r="KA51" s="15"/>
      <c r="KB51" s="15"/>
      <c r="KC51" s="15"/>
      <c r="KD51" s="15"/>
      <c r="KE51" s="15"/>
      <c r="KF51" s="15"/>
      <c r="KG51" s="15"/>
      <c r="KH51" s="15"/>
      <c r="KI51" s="15"/>
      <c r="KJ51" s="15"/>
      <c r="KK51" s="15"/>
      <c r="KL51" s="15"/>
      <c r="KM51" s="15"/>
      <c r="KN51" s="15"/>
      <c r="KO51" s="15"/>
      <c r="KP51" s="15"/>
      <c r="KQ51" s="15"/>
      <c r="KR51" s="15"/>
      <c r="KS51" s="15"/>
      <c r="KT51" s="15"/>
      <c r="KU51" s="15"/>
      <c r="KV51" s="15"/>
      <c r="KW51" s="15"/>
      <c r="KX51" s="15"/>
      <c r="KY51" s="15"/>
      <c r="KZ51" s="15"/>
      <c r="LA51" s="15"/>
      <c r="LB51" s="15"/>
      <c r="LC51" s="15"/>
      <c r="LD51" s="15"/>
      <c r="LE51" s="15"/>
      <c r="LF51" s="15"/>
      <c r="LG51" s="15"/>
      <c r="LH51" s="15"/>
      <c r="LI51" s="15"/>
      <c r="LJ51" s="15"/>
      <c r="LK51" s="15"/>
      <c r="LL51" s="15"/>
      <c r="LM51" s="15"/>
      <c r="LN51" s="15"/>
      <c r="LO51" s="15"/>
      <c r="LP51" s="15"/>
      <c r="LQ51" s="15"/>
      <c r="LR51" s="15"/>
      <c r="LS51" s="15"/>
      <c r="LT51" s="15"/>
      <c r="LU51" s="15"/>
      <c r="LV51" s="15"/>
      <c r="LW51" s="15"/>
      <c r="LX51" s="15"/>
      <c r="LY51" s="15"/>
      <c r="LZ51" s="15"/>
      <c r="MA51" s="15"/>
      <c r="MB51" s="15"/>
      <c r="MC51" s="15"/>
      <c r="MD51" s="15"/>
      <c r="ME51" s="15"/>
      <c r="MF51" s="15"/>
      <c r="MG51" s="15"/>
      <c r="MH51" s="15"/>
      <c r="MI51" s="15"/>
      <c r="MJ51" s="15"/>
      <c r="MK51" s="15"/>
      <c r="ML51" s="15"/>
      <c r="MM51" s="15"/>
      <c r="MN51" s="15"/>
      <c r="MO51" s="15"/>
      <c r="MP51" s="15"/>
      <c r="MQ51" s="15"/>
      <c r="MR51" s="15"/>
      <c r="MS51" s="15"/>
      <c r="MT51" s="15"/>
      <c r="MU51" s="15"/>
      <c r="MV51" s="15"/>
      <c r="MW51" s="15"/>
      <c r="MX51" s="15"/>
      <c r="MY51" s="15"/>
      <c r="MZ51" s="15"/>
      <c r="NA51" s="15"/>
      <c r="NB51" s="15"/>
      <c r="NC51" s="15"/>
      <c r="ND51" s="15"/>
      <c r="NE51" s="15"/>
      <c r="NF51" s="15"/>
      <c r="NG51" s="15"/>
      <c r="NH51" s="15"/>
      <c r="NI51" s="15"/>
      <c r="NJ51" s="15"/>
      <c r="NK51" s="15"/>
      <c r="NL51" s="15"/>
      <c r="NM51" s="15"/>
      <c r="NN51" s="15"/>
      <c r="NO51" s="15"/>
      <c r="NP51" s="15"/>
      <c r="NQ51" s="15"/>
      <c r="NR51" s="15"/>
      <c r="NS51" s="15"/>
      <c r="NT51" s="15"/>
      <c r="NU51" s="15"/>
      <c r="NV51" s="15"/>
      <c r="NW51" s="15"/>
      <c r="NX51" s="15"/>
      <c r="NY51" s="15"/>
      <c r="NZ51" s="15"/>
      <c r="OA51" s="15"/>
      <c r="OB51" s="15"/>
      <c r="OC51" s="15"/>
      <c r="OD51" s="15"/>
      <c r="OE51" s="15"/>
      <c r="OF51" s="15"/>
      <c r="OG51" s="15"/>
      <c r="OH51" s="15"/>
      <c r="OI51" s="15"/>
      <c r="OJ51" s="15"/>
      <c r="OK51" s="15"/>
      <c r="OL51" s="15"/>
      <c r="OM51" s="15"/>
      <c r="ON51" s="15"/>
      <c r="OO51" s="15"/>
      <c r="OP51" s="15"/>
      <c r="OQ51" s="15"/>
      <c r="OR51" s="15"/>
      <c r="OS51" s="15"/>
      <c r="OT51" s="15"/>
      <c r="OU51" s="15"/>
      <c r="OV51" s="15"/>
      <c r="OW51" s="15"/>
      <c r="OX51" s="15"/>
      <c r="OY51" s="15"/>
      <c r="OZ51" s="15"/>
      <c r="PA51" s="15"/>
      <c r="PB51" s="15"/>
      <c r="PC51" s="15"/>
      <c r="PD51" s="15"/>
      <c r="PE51" s="15"/>
      <c r="PF51" s="15"/>
      <c r="PG51" s="15"/>
      <c r="PH51" s="15"/>
      <c r="PI51" s="15"/>
      <c r="PJ51" s="15"/>
      <c r="PK51" s="15"/>
      <c r="PL51" s="15"/>
      <c r="PM51" s="15"/>
      <c r="PN51" s="15"/>
      <c r="PO51" s="15"/>
      <c r="PP51" s="15"/>
      <c r="PQ51" s="15"/>
      <c r="PR51" s="15"/>
      <c r="PS51" s="15"/>
      <c r="PT51" s="15"/>
      <c r="PU51" s="15"/>
      <c r="PV51" s="15"/>
      <c r="PW51" s="15"/>
      <c r="PX51" s="15"/>
      <c r="PY51" s="15"/>
      <c r="PZ51" s="15"/>
      <c r="QA51" s="15"/>
      <c r="QB51" s="15"/>
      <c r="QC51" s="15"/>
      <c r="QD51" s="15"/>
      <c r="QE51" s="15"/>
      <c r="QF51" s="15"/>
      <c r="QG51" s="15"/>
      <c r="QH51" s="15"/>
      <c r="QI51" s="15"/>
      <c r="QJ51" s="15"/>
      <c r="QK51" s="15"/>
      <c r="QL51" s="15"/>
      <c r="QM51" s="15"/>
      <c r="QN51" s="15"/>
      <c r="QO51" s="15"/>
      <c r="QP51" s="15"/>
      <c r="QQ51" s="15"/>
      <c r="QR51" s="15"/>
      <c r="QS51" s="15"/>
      <c r="QT51" s="15"/>
      <c r="QU51" s="15"/>
      <c r="QV51" s="15"/>
      <c r="QW51" s="15"/>
      <c r="QX51" s="15"/>
      <c r="QY51" s="15"/>
      <c r="QZ51" s="15"/>
      <c r="RA51" s="15"/>
      <c r="RB51" s="15"/>
      <c r="RC51" s="15"/>
      <c r="RD51" s="15"/>
      <c r="RE51" s="15"/>
      <c r="RF51" s="15"/>
      <c r="RG51" s="15"/>
      <c r="RH51" s="15"/>
      <c r="RI51" s="15"/>
      <c r="RJ51" s="15"/>
      <c r="RK51" s="15"/>
      <c r="RL51" s="15"/>
      <c r="RM51" s="15"/>
      <c r="RN51" s="15"/>
      <c r="RO51" s="15"/>
      <c r="RP51" s="15"/>
      <c r="RQ51" s="15"/>
      <c r="RR51" s="15"/>
      <c r="RS51" s="15"/>
      <c r="RT51" s="15"/>
      <c r="RU51" s="15"/>
      <c r="RV51" s="15"/>
      <c r="RW51" s="15"/>
      <c r="RX51" s="15"/>
      <c r="RY51" s="15"/>
      <c r="RZ51" s="15"/>
      <c r="SA51" s="15"/>
      <c r="SB51" s="15"/>
      <c r="SC51" s="15"/>
      <c r="SD51" s="15"/>
      <c r="SE51" s="15"/>
      <c r="SF51" s="15"/>
      <c r="SG51" s="15"/>
      <c r="SH51" s="15"/>
      <c r="SI51" s="15"/>
      <c r="SJ51" s="15"/>
      <c r="SK51" s="15"/>
      <c r="SL51" s="15"/>
      <c r="SM51" s="15"/>
      <c r="SN51" s="15"/>
      <c r="SO51" s="15"/>
      <c r="SP51" s="15"/>
      <c r="SQ51" s="15"/>
      <c r="SR51" s="15"/>
      <c r="SS51" s="15"/>
      <c r="ST51" s="15"/>
      <c r="SU51" s="15"/>
      <c r="SV51" s="15"/>
      <c r="SW51" s="15"/>
      <c r="SX51" s="15"/>
      <c r="SY51" s="15"/>
      <c r="SZ51" s="15"/>
      <c r="TA51" s="15"/>
      <c r="TB51" s="15"/>
      <c r="TC51" s="15"/>
      <c r="TD51" s="15"/>
      <c r="TE51" s="15"/>
      <c r="TF51" s="15"/>
      <c r="TG51" s="15"/>
      <c r="TH51" s="15"/>
      <c r="TI51" s="15"/>
      <c r="TJ51" s="15"/>
      <c r="TK51" s="15"/>
      <c r="TL51" s="15"/>
      <c r="TM51" s="15"/>
      <c r="TN51" s="15"/>
      <c r="TO51" s="15"/>
      <c r="TP51" s="15"/>
      <c r="TQ51" s="15"/>
      <c r="TR51" s="15"/>
      <c r="TS51" s="15"/>
      <c r="TT51" s="15"/>
      <c r="TU51" s="15"/>
      <c r="TV51" s="15"/>
      <c r="TW51" s="15"/>
      <c r="TX51" s="15"/>
      <c r="TY51" s="15"/>
      <c r="TZ51" s="15"/>
      <c r="UA51" s="15"/>
      <c r="UB51" s="15"/>
      <c r="UC51" s="15"/>
      <c r="UD51" s="15"/>
      <c r="UE51" s="15"/>
      <c r="UF51" s="15"/>
      <c r="UG51" s="15"/>
      <c r="UH51" s="15"/>
      <c r="UI51" s="15"/>
      <c r="UJ51" s="15"/>
      <c r="UK51" s="15"/>
      <c r="UL51" s="15"/>
      <c r="UM51" s="15"/>
      <c r="UN51" s="15"/>
      <c r="UO51" s="15"/>
      <c r="UP51" s="15"/>
      <c r="UQ51" s="15"/>
      <c r="UR51" s="15"/>
      <c r="US51" s="15"/>
      <c r="UT51" s="15"/>
      <c r="UU51" s="15"/>
      <c r="UV51" s="15"/>
      <c r="UW51" s="15"/>
      <c r="UX51" s="15"/>
      <c r="UY51" s="15"/>
      <c r="UZ51" s="15"/>
      <c r="VA51" s="15"/>
      <c r="VB51" s="15"/>
      <c r="VC51" s="15"/>
      <c r="VD51" s="15"/>
      <c r="VE51" s="15"/>
      <c r="VF51" s="15"/>
      <c r="VG51" s="15"/>
      <c r="VH51" s="15"/>
      <c r="VI51" s="15"/>
      <c r="VJ51" s="15"/>
      <c r="VK51" s="15"/>
      <c r="VL51" s="15"/>
      <c r="VM51" s="15"/>
      <c r="VN51" s="15"/>
      <c r="VO51" s="15"/>
      <c r="VP51" s="15"/>
      <c r="VQ51" s="15"/>
      <c r="VR51" s="15"/>
      <c r="VS51" s="15"/>
      <c r="VT51" s="15"/>
      <c r="VU51" s="15"/>
      <c r="VV51" s="15"/>
      <c r="VW51" s="15"/>
      <c r="VX51" s="15"/>
      <c r="VY51" s="15"/>
      <c r="VZ51" s="15"/>
      <c r="WA51" s="15"/>
      <c r="WB51" s="15"/>
      <c r="WC51" s="15"/>
      <c r="WD51" s="15"/>
      <c r="WE51" s="15"/>
      <c r="WF51" s="15"/>
      <c r="WG51" s="15"/>
      <c r="WH51" s="15"/>
      <c r="WI51" s="15"/>
      <c r="WJ51" s="15"/>
      <c r="WK51" s="15"/>
      <c r="WL51" s="15"/>
      <c r="WM51" s="15"/>
      <c r="WN51" s="15"/>
      <c r="WO51" s="15"/>
      <c r="WP51" s="15"/>
      <c r="WQ51" s="15"/>
      <c r="WR51" s="15"/>
      <c r="WS51" s="15"/>
      <c r="WT51" s="15"/>
      <c r="WU51" s="15"/>
      <c r="WV51" s="15"/>
      <c r="WW51" s="15"/>
      <c r="WX51" s="15"/>
      <c r="WY51" s="15"/>
      <c r="WZ51" s="15"/>
      <c r="XA51" s="15"/>
      <c r="XB51" s="15"/>
      <c r="XC51" s="15"/>
      <c r="XD51" s="15"/>
      <c r="XE51" s="15"/>
      <c r="XF51" s="15"/>
      <c r="XG51" s="15"/>
      <c r="XH51" s="15"/>
      <c r="XI51" s="15"/>
      <c r="XJ51" s="15"/>
      <c r="XK51" s="15"/>
      <c r="XL51" s="15"/>
      <c r="XM51" s="15"/>
      <c r="XN51" s="15"/>
      <c r="XO51" s="15"/>
      <c r="XP51" s="15"/>
      <c r="XQ51" s="15"/>
      <c r="XR51" s="15"/>
      <c r="XS51" s="15"/>
      <c r="XT51" s="15"/>
      <c r="XU51" s="15"/>
      <c r="XV51" s="15"/>
      <c r="XW51" s="15"/>
      <c r="XX51" s="15"/>
      <c r="XY51" s="15"/>
      <c r="XZ51" s="15"/>
      <c r="YA51" s="15"/>
      <c r="YB51" s="15"/>
      <c r="YC51" s="15"/>
      <c r="YD51" s="15"/>
      <c r="YE51" s="15"/>
      <c r="YF51" s="15"/>
      <c r="YG51" s="15"/>
      <c r="YH51" s="15"/>
      <c r="YI51" s="15"/>
      <c r="YJ51" s="15"/>
      <c r="YK51" s="15"/>
      <c r="YL51" s="15"/>
      <c r="YM51" s="15"/>
      <c r="YN51" s="15"/>
      <c r="YO51" s="15"/>
      <c r="YP51" s="15"/>
    </row>
    <row r="52" spans="1:666" s="22" customFormat="1" x14ac:dyDescent="0.25">
      <c r="A52" s="15"/>
      <c r="B52" s="15"/>
      <c r="C52" s="15"/>
      <c r="D52" s="16"/>
      <c r="E52" s="17"/>
      <c r="F52" s="18"/>
      <c r="G52" s="19"/>
      <c r="H52" s="18"/>
      <c r="I52" s="18"/>
      <c r="J52" s="19"/>
      <c r="K52" s="19"/>
      <c r="L52" s="19"/>
      <c r="M52" s="19"/>
      <c r="N52" s="19"/>
      <c r="O52" s="18"/>
      <c r="P52" s="20"/>
      <c r="Q52" s="20"/>
      <c r="R52" s="20"/>
      <c r="S52" s="20"/>
      <c r="T52" s="20"/>
      <c r="U52" s="19"/>
      <c r="V52" s="21"/>
      <c r="W52" s="21"/>
      <c r="X52" s="21"/>
      <c r="Y52" s="18"/>
      <c r="Z52" s="18"/>
      <c r="AA52" s="18"/>
      <c r="AB52" s="18"/>
      <c r="AC52" s="18"/>
      <c r="AD52" s="18"/>
      <c r="AE52" s="18"/>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c r="IX52" s="15"/>
      <c r="IY52" s="15"/>
      <c r="IZ52" s="15"/>
      <c r="JA52" s="15"/>
      <c r="JB52" s="15"/>
      <c r="JC52" s="15"/>
      <c r="JD52" s="15"/>
      <c r="JE52" s="15"/>
      <c r="JF52" s="15"/>
      <c r="JG52" s="15"/>
      <c r="JH52" s="15"/>
      <c r="JI52" s="15"/>
      <c r="JJ52" s="15"/>
      <c r="JK52" s="15"/>
      <c r="JL52" s="15"/>
      <c r="JM52" s="15"/>
      <c r="JN52" s="15"/>
      <c r="JO52" s="15"/>
      <c r="JP52" s="15"/>
      <c r="JQ52" s="15"/>
      <c r="JR52" s="15"/>
      <c r="JS52" s="15"/>
      <c r="JT52" s="15"/>
      <c r="JU52" s="15"/>
      <c r="JV52" s="15"/>
      <c r="JW52" s="15"/>
      <c r="JX52" s="15"/>
      <c r="JY52" s="15"/>
      <c r="JZ52" s="15"/>
      <c r="KA52" s="15"/>
      <c r="KB52" s="15"/>
      <c r="KC52" s="15"/>
      <c r="KD52" s="15"/>
      <c r="KE52" s="15"/>
      <c r="KF52" s="15"/>
      <c r="KG52" s="15"/>
      <c r="KH52" s="15"/>
      <c r="KI52" s="15"/>
      <c r="KJ52" s="15"/>
      <c r="KK52" s="15"/>
      <c r="KL52" s="15"/>
      <c r="KM52" s="15"/>
      <c r="KN52" s="15"/>
      <c r="KO52" s="15"/>
      <c r="KP52" s="15"/>
      <c r="KQ52" s="15"/>
      <c r="KR52" s="15"/>
      <c r="KS52" s="15"/>
      <c r="KT52" s="15"/>
      <c r="KU52" s="15"/>
      <c r="KV52" s="15"/>
      <c r="KW52" s="15"/>
      <c r="KX52" s="15"/>
      <c r="KY52" s="15"/>
      <c r="KZ52" s="15"/>
      <c r="LA52" s="15"/>
      <c r="LB52" s="15"/>
      <c r="LC52" s="15"/>
      <c r="LD52" s="15"/>
      <c r="LE52" s="15"/>
      <c r="LF52" s="15"/>
      <c r="LG52" s="15"/>
      <c r="LH52" s="15"/>
      <c r="LI52" s="15"/>
      <c r="LJ52" s="15"/>
      <c r="LK52" s="15"/>
      <c r="LL52" s="15"/>
      <c r="LM52" s="15"/>
      <c r="LN52" s="15"/>
      <c r="LO52" s="15"/>
      <c r="LP52" s="15"/>
      <c r="LQ52" s="15"/>
      <c r="LR52" s="15"/>
      <c r="LS52" s="15"/>
      <c r="LT52" s="15"/>
      <c r="LU52" s="15"/>
      <c r="LV52" s="15"/>
      <c r="LW52" s="15"/>
      <c r="LX52" s="15"/>
      <c r="LY52" s="15"/>
      <c r="LZ52" s="15"/>
      <c r="MA52" s="15"/>
      <c r="MB52" s="15"/>
      <c r="MC52" s="15"/>
      <c r="MD52" s="15"/>
      <c r="ME52" s="15"/>
      <c r="MF52" s="15"/>
      <c r="MG52" s="15"/>
      <c r="MH52" s="15"/>
      <c r="MI52" s="15"/>
      <c r="MJ52" s="15"/>
      <c r="MK52" s="15"/>
      <c r="ML52" s="15"/>
      <c r="MM52" s="15"/>
      <c r="MN52" s="15"/>
      <c r="MO52" s="15"/>
      <c r="MP52" s="15"/>
      <c r="MQ52" s="15"/>
      <c r="MR52" s="15"/>
      <c r="MS52" s="15"/>
      <c r="MT52" s="15"/>
      <c r="MU52" s="15"/>
      <c r="MV52" s="15"/>
      <c r="MW52" s="15"/>
      <c r="MX52" s="15"/>
      <c r="MY52" s="15"/>
      <c r="MZ52" s="15"/>
      <c r="NA52" s="15"/>
      <c r="NB52" s="15"/>
      <c r="NC52" s="15"/>
      <c r="ND52" s="15"/>
      <c r="NE52" s="15"/>
      <c r="NF52" s="15"/>
      <c r="NG52" s="15"/>
      <c r="NH52" s="15"/>
      <c r="NI52" s="15"/>
      <c r="NJ52" s="15"/>
      <c r="NK52" s="15"/>
      <c r="NL52" s="15"/>
      <c r="NM52" s="15"/>
      <c r="NN52" s="15"/>
      <c r="NO52" s="15"/>
      <c r="NP52" s="15"/>
      <c r="NQ52" s="15"/>
      <c r="NR52" s="15"/>
      <c r="NS52" s="15"/>
      <c r="NT52" s="15"/>
      <c r="NU52" s="15"/>
      <c r="NV52" s="15"/>
      <c r="NW52" s="15"/>
      <c r="NX52" s="15"/>
      <c r="NY52" s="15"/>
      <c r="NZ52" s="15"/>
      <c r="OA52" s="15"/>
      <c r="OB52" s="15"/>
      <c r="OC52" s="15"/>
      <c r="OD52" s="15"/>
      <c r="OE52" s="15"/>
      <c r="OF52" s="15"/>
      <c r="OG52" s="15"/>
      <c r="OH52" s="15"/>
      <c r="OI52" s="15"/>
      <c r="OJ52" s="15"/>
      <c r="OK52" s="15"/>
      <c r="OL52" s="15"/>
      <c r="OM52" s="15"/>
      <c r="ON52" s="15"/>
      <c r="OO52" s="15"/>
      <c r="OP52" s="15"/>
      <c r="OQ52" s="15"/>
      <c r="OR52" s="15"/>
      <c r="OS52" s="15"/>
      <c r="OT52" s="15"/>
      <c r="OU52" s="15"/>
      <c r="OV52" s="15"/>
      <c r="OW52" s="15"/>
      <c r="OX52" s="15"/>
      <c r="OY52" s="15"/>
      <c r="OZ52" s="15"/>
      <c r="PA52" s="15"/>
      <c r="PB52" s="15"/>
      <c r="PC52" s="15"/>
      <c r="PD52" s="15"/>
      <c r="PE52" s="15"/>
      <c r="PF52" s="15"/>
      <c r="PG52" s="15"/>
      <c r="PH52" s="15"/>
      <c r="PI52" s="15"/>
      <c r="PJ52" s="15"/>
      <c r="PK52" s="15"/>
      <c r="PL52" s="15"/>
      <c r="PM52" s="15"/>
      <c r="PN52" s="15"/>
      <c r="PO52" s="15"/>
      <c r="PP52" s="15"/>
      <c r="PQ52" s="15"/>
      <c r="PR52" s="15"/>
      <c r="PS52" s="15"/>
      <c r="PT52" s="15"/>
      <c r="PU52" s="15"/>
      <c r="PV52" s="15"/>
      <c r="PW52" s="15"/>
      <c r="PX52" s="15"/>
      <c r="PY52" s="15"/>
      <c r="PZ52" s="15"/>
      <c r="QA52" s="15"/>
      <c r="QB52" s="15"/>
      <c r="QC52" s="15"/>
      <c r="QD52" s="15"/>
      <c r="QE52" s="15"/>
      <c r="QF52" s="15"/>
      <c r="QG52" s="15"/>
      <c r="QH52" s="15"/>
      <c r="QI52" s="15"/>
      <c r="QJ52" s="15"/>
      <c r="QK52" s="15"/>
      <c r="QL52" s="15"/>
      <c r="QM52" s="15"/>
      <c r="QN52" s="15"/>
      <c r="QO52" s="15"/>
      <c r="QP52" s="15"/>
      <c r="QQ52" s="15"/>
      <c r="QR52" s="15"/>
      <c r="QS52" s="15"/>
      <c r="QT52" s="15"/>
      <c r="QU52" s="15"/>
      <c r="QV52" s="15"/>
      <c r="QW52" s="15"/>
      <c r="QX52" s="15"/>
      <c r="QY52" s="15"/>
      <c r="QZ52" s="15"/>
      <c r="RA52" s="15"/>
      <c r="RB52" s="15"/>
      <c r="RC52" s="15"/>
      <c r="RD52" s="15"/>
      <c r="RE52" s="15"/>
      <c r="RF52" s="15"/>
      <c r="RG52" s="15"/>
      <c r="RH52" s="15"/>
      <c r="RI52" s="15"/>
      <c r="RJ52" s="15"/>
      <c r="RK52" s="15"/>
      <c r="RL52" s="15"/>
      <c r="RM52" s="15"/>
      <c r="RN52" s="15"/>
      <c r="RO52" s="15"/>
      <c r="RP52" s="15"/>
      <c r="RQ52" s="15"/>
      <c r="RR52" s="15"/>
      <c r="RS52" s="15"/>
      <c r="RT52" s="15"/>
      <c r="RU52" s="15"/>
      <c r="RV52" s="15"/>
      <c r="RW52" s="15"/>
      <c r="RX52" s="15"/>
      <c r="RY52" s="15"/>
      <c r="RZ52" s="15"/>
      <c r="SA52" s="15"/>
      <c r="SB52" s="15"/>
      <c r="SC52" s="15"/>
      <c r="SD52" s="15"/>
      <c r="SE52" s="15"/>
      <c r="SF52" s="15"/>
      <c r="SG52" s="15"/>
      <c r="SH52" s="15"/>
      <c r="SI52" s="15"/>
      <c r="SJ52" s="15"/>
      <c r="SK52" s="15"/>
      <c r="SL52" s="15"/>
      <c r="SM52" s="15"/>
      <c r="SN52" s="15"/>
      <c r="SO52" s="15"/>
      <c r="SP52" s="15"/>
      <c r="SQ52" s="15"/>
      <c r="SR52" s="15"/>
      <c r="SS52" s="15"/>
      <c r="ST52" s="15"/>
      <c r="SU52" s="15"/>
      <c r="SV52" s="15"/>
      <c r="SW52" s="15"/>
      <c r="SX52" s="15"/>
      <c r="SY52" s="15"/>
      <c r="SZ52" s="15"/>
      <c r="TA52" s="15"/>
      <c r="TB52" s="15"/>
      <c r="TC52" s="15"/>
      <c r="TD52" s="15"/>
      <c r="TE52" s="15"/>
      <c r="TF52" s="15"/>
      <c r="TG52" s="15"/>
      <c r="TH52" s="15"/>
      <c r="TI52" s="15"/>
      <c r="TJ52" s="15"/>
      <c r="TK52" s="15"/>
      <c r="TL52" s="15"/>
      <c r="TM52" s="15"/>
      <c r="TN52" s="15"/>
      <c r="TO52" s="15"/>
      <c r="TP52" s="15"/>
      <c r="TQ52" s="15"/>
      <c r="TR52" s="15"/>
      <c r="TS52" s="15"/>
      <c r="TT52" s="15"/>
      <c r="TU52" s="15"/>
      <c r="TV52" s="15"/>
      <c r="TW52" s="15"/>
      <c r="TX52" s="15"/>
      <c r="TY52" s="15"/>
      <c r="TZ52" s="15"/>
      <c r="UA52" s="15"/>
      <c r="UB52" s="15"/>
      <c r="UC52" s="15"/>
      <c r="UD52" s="15"/>
      <c r="UE52" s="15"/>
      <c r="UF52" s="15"/>
      <c r="UG52" s="15"/>
      <c r="UH52" s="15"/>
      <c r="UI52" s="15"/>
      <c r="UJ52" s="15"/>
      <c r="UK52" s="15"/>
      <c r="UL52" s="15"/>
      <c r="UM52" s="15"/>
      <c r="UN52" s="15"/>
      <c r="UO52" s="15"/>
      <c r="UP52" s="15"/>
      <c r="UQ52" s="15"/>
      <c r="UR52" s="15"/>
      <c r="US52" s="15"/>
      <c r="UT52" s="15"/>
      <c r="UU52" s="15"/>
      <c r="UV52" s="15"/>
      <c r="UW52" s="15"/>
      <c r="UX52" s="15"/>
      <c r="UY52" s="15"/>
      <c r="UZ52" s="15"/>
      <c r="VA52" s="15"/>
      <c r="VB52" s="15"/>
      <c r="VC52" s="15"/>
      <c r="VD52" s="15"/>
      <c r="VE52" s="15"/>
      <c r="VF52" s="15"/>
      <c r="VG52" s="15"/>
      <c r="VH52" s="15"/>
      <c r="VI52" s="15"/>
      <c r="VJ52" s="15"/>
      <c r="VK52" s="15"/>
      <c r="VL52" s="15"/>
      <c r="VM52" s="15"/>
      <c r="VN52" s="15"/>
      <c r="VO52" s="15"/>
      <c r="VP52" s="15"/>
      <c r="VQ52" s="15"/>
      <c r="VR52" s="15"/>
      <c r="VS52" s="15"/>
      <c r="VT52" s="15"/>
      <c r="VU52" s="15"/>
      <c r="VV52" s="15"/>
      <c r="VW52" s="15"/>
      <c r="VX52" s="15"/>
      <c r="VY52" s="15"/>
      <c r="VZ52" s="15"/>
      <c r="WA52" s="15"/>
      <c r="WB52" s="15"/>
      <c r="WC52" s="15"/>
      <c r="WD52" s="15"/>
      <c r="WE52" s="15"/>
      <c r="WF52" s="15"/>
      <c r="WG52" s="15"/>
      <c r="WH52" s="15"/>
      <c r="WI52" s="15"/>
      <c r="WJ52" s="15"/>
      <c r="WK52" s="15"/>
      <c r="WL52" s="15"/>
      <c r="WM52" s="15"/>
      <c r="WN52" s="15"/>
      <c r="WO52" s="15"/>
      <c r="WP52" s="15"/>
      <c r="WQ52" s="15"/>
      <c r="WR52" s="15"/>
      <c r="WS52" s="15"/>
      <c r="WT52" s="15"/>
      <c r="WU52" s="15"/>
      <c r="WV52" s="15"/>
      <c r="WW52" s="15"/>
      <c r="WX52" s="15"/>
      <c r="WY52" s="15"/>
      <c r="WZ52" s="15"/>
      <c r="XA52" s="15"/>
      <c r="XB52" s="15"/>
      <c r="XC52" s="15"/>
      <c r="XD52" s="15"/>
      <c r="XE52" s="15"/>
      <c r="XF52" s="15"/>
      <c r="XG52" s="15"/>
      <c r="XH52" s="15"/>
      <c r="XI52" s="15"/>
      <c r="XJ52" s="15"/>
      <c r="XK52" s="15"/>
      <c r="XL52" s="15"/>
      <c r="XM52" s="15"/>
      <c r="XN52" s="15"/>
      <c r="XO52" s="15"/>
      <c r="XP52" s="15"/>
      <c r="XQ52" s="15"/>
      <c r="XR52" s="15"/>
      <c r="XS52" s="15"/>
      <c r="XT52" s="15"/>
      <c r="XU52" s="15"/>
      <c r="XV52" s="15"/>
      <c r="XW52" s="15"/>
      <c r="XX52" s="15"/>
      <c r="XY52" s="15"/>
      <c r="XZ52" s="15"/>
      <c r="YA52" s="15"/>
      <c r="YB52" s="15"/>
      <c r="YC52" s="15"/>
      <c r="YD52" s="15"/>
      <c r="YE52" s="15"/>
      <c r="YF52" s="15"/>
      <c r="YG52" s="15"/>
      <c r="YH52" s="15"/>
      <c r="YI52" s="15"/>
      <c r="YJ52" s="15"/>
      <c r="YK52" s="15"/>
      <c r="YL52" s="15"/>
      <c r="YM52" s="15"/>
      <c r="YN52" s="15"/>
      <c r="YO52" s="15"/>
      <c r="YP52" s="15"/>
    </row>
    <row r="53" spans="1:666" s="22" customFormat="1" x14ac:dyDescent="0.25">
      <c r="A53" s="15"/>
      <c r="B53" s="15"/>
      <c r="C53" s="15"/>
      <c r="D53" s="16"/>
      <c r="E53" s="17"/>
      <c r="F53" s="18"/>
      <c r="G53" s="19"/>
      <c r="H53" s="18"/>
      <c r="I53" s="18"/>
      <c r="J53" s="19"/>
      <c r="K53" s="19"/>
      <c r="L53" s="19"/>
      <c r="M53" s="19"/>
      <c r="N53" s="19"/>
      <c r="O53" s="18"/>
      <c r="P53" s="20"/>
      <c r="Q53" s="20"/>
      <c r="R53" s="20"/>
      <c r="S53" s="20"/>
      <c r="T53" s="20"/>
      <c r="U53" s="19"/>
      <c r="V53" s="21"/>
      <c r="W53" s="21"/>
      <c r="X53" s="21"/>
      <c r="Y53" s="18"/>
      <c r="Z53" s="18"/>
      <c r="AA53" s="18"/>
      <c r="AB53" s="18"/>
      <c r="AC53" s="18"/>
      <c r="AD53" s="18"/>
      <c r="AE53" s="18"/>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c r="IW53" s="15"/>
      <c r="IX53" s="15"/>
      <c r="IY53" s="15"/>
      <c r="IZ53" s="15"/>
      <c r="JA53" s="15"/>
      <c r="JB53" s="15"/>
      <c r="JC53" s="15"/>
      <c r="JD53" s="15"/>
      <c r="JE53" s="15"/>
      <c r="JF53" s="15"/>
      <c r="JG53" s="15"/>
      <c r="JH53" s="15"/>
      <c r="JI53" s="15"/>
      <c r="JJ53" s="15"/>
      <c r="JK53" s="15"/>
      <c r="JL53" s="15"/>
      <c r="JM53" s="15"/>
      <c r="JN53" s="15"/>
      <c r="JO53" s="15"/>
      <c r="JP53" s="15"/>
      <c r="JQ53" s="15"/>
      <c r="JR53" s="15"/>
      <c r="JS53" s="15"/>
      <c r="JT53" s="15"/>
      <c r="JU53" s="15"/>
      <c r="JV53" s="15"/>
      <c r="JW53" s="15"/>
      <c r="JX53" s="15"/>
      <c r="JY53" s="15"/>
      <c r="JZ53" s="15"/>
      <c r="KA53" s="15"/>
      <c r="KB53" s="15"/>
      <c r="KC53" s="15"/>
      <c r="KD53" s="15"/>
      <c r="KE53" s="15"/>
      <c r="KF53" s="15"/>
      <c r="KG53" s="15"/>
      <c r="KH53" s="15"/>
      <c r="KI53" s="15"/>
      <c r="KJ53" s="15"/>
      <c r="KK53" s="15"/>
      <c r="KL53" s="15"/>
      <c r="KM53" s="15"/>
      <c r="KN53" s="15"/>
      <c r="KO53" s="15"/>
      <c r="KP53" s="15"/>
      <c r="KQ53" s="15"/>
      <c r="KR53" s="15"/>
      <c r="KS53" s="15"/>
      <c r="KT53" s="15"/>
      <c r="KU53" s="15"/>
      <c r="KV53" s="15"/>
      <c r="KW53" s="15"/>
      <c r="KX53" s="15"/>
      <c r="KY53" s="15"/>
      <c r="KZ53" s="15"/>
      <c r="LA53" s="15"/>
      <c r="LB53" s="15"/>
      <c r="LC53" s="15"/>
      <c r="LD53" s="15"/>
      <c r="LE53" s="15"/>
      <c r="LF53" s="15"/>
      <c r="LG53" s="15"/>
      <c r="LH53" s="15"/>
      <c r="LI53" s="15"/>
      <c r="LJ53" s="15"/>
      <c r="LK53" s="15"/>
      <c r="LL53" s="15"/>
      <c r="LM53" s="15"/>
      <c r="LN53" s="15"/>
      <c r="LO53" s="15"/>
      <c r="LP53" s="15"/>
      <c r="LQ53" s="15"/>
      <c r="LR53" s="15"/>
      <c r="LS53" s="15"/>
      <c r="LT53" s="15"/>
      <c r="LU53" s="15"/>
      <c r="LV53" s="15"/>
      <c r="LW53" s="15"/>
      <c r="LX53" s="15"/>
      <c r="LY53" s="15"/>
      <c r="LZ53" s="15"/>
      <c r="MA53" s="15"/>
      <c r="MB53" s="15"/>
      <c r="MC53" s="15"/>
      <c r="MD53" s="15"/>
      <c r="ME53" s="15"/>
      <c r="MF53" s="15"/>
      <c r="MG53" s="15"/>
      <c r="MH53" s="15"/>
      <c r="MI53" s="15"/>
      <c r="MJ53" s="15"/>
      <c r="MK53" s="15"/>
      <c r="ML53" s="15"/>
      <c r="MM53" s="15"/>
      <c r="MN53" s="15"/>
      <c r="MO53" s="15"/>
      <c r="MP53" s="15"/>
      <c r="MQ53" s="15"/>
      <c r="MR53" s="15"/>
      <c r="MS53" s="15"/>
      <c r="MT53" s="15"/>
      <c r="MU53" s="15"/>
      <c r="MV53" s="15"/>
      <c r="MW53" s="15"/>
      <c r="MX53" s="15"/>
      <c r="MY53" s="15"/>
      <c r="MZ53" s="15"/>
      <c r="NA53" s="15"/>
      <c r="NB53" s="15"/>
      <c r="NC53" s="15"/>
      <c r="ND53" s="15"/>
      <c r="NE53" s="15"/>
      <c r="NF53" s="15"/>
      <c r="NG53" s="15"/>
      <c r="NH53" s="15"/>
      <c r="NI53" s="15"/>
      <c r="NJ53" s="15"/>
      <c r="NK53" s="15"/>
      <c r="NL53" s="15"/>
      <c r="NM53" s="15"/>
      <c r="NN53" s="15"/>
      <c r="NO53" s="15"/>
      <c r="NP53" s="15"/>
      <c r="NQ53" s="15"/>
      <c r="NR53" s="15"/>
      <c r="NS53" s="15"/>
      <c r="NT53" s="15"/>
      <c r="NU53" s="15"/>
      <c r="NV53" s="15"/>
      <c r="NW53" s="15"/>
      <c r="NX53" s="15"/>
      <c r="NY53" s="15"/>
      <c r="NZ53" s="15"/>
      <c r="OA53" s="15"/>
      <c r="OB53" s="15"/>
      <c r="OC53" s="15"/>
      <c r="OD53" s="15"/>
      <c r="OE53" s="15"/>
      <c r="OF53" s="15"/>
      <c r="OG53" s="15"/>
      <c r="OH53" s="15"/>
      <c r="OI53" s="15"/>
      <c r="OJ53" s="15"/>
      <c r="OK53" s="15"/>
      <c r="OL53" s="15"/>
      <c r="OM53" s="15"/>
      <c r="ON53" s="15"/>
      <c r="OO53" s="15"/>
      <c r="OP53" s="15"/>
      <c r="OQ53" s="15"/>
      <c r="OR53" s="15"/>
      <c r="OS53" s="15"/>
      <c r="OT53" s="15"/>
      <c r="OU53" s="15"/>
      <c r="OV53" s="15"/>
      <c r="OW53" s="15"/>
      <c r="OX53" s="15"/>
      <c r="OY53" s="15"/>
      <c r="OZ53" s="15"/>
      <c r="PA53" s="15"/>
      <c r="PB53" s="15"/>
      <c r="PC53" s="15"/>
      <c r="PD53" s="15"/>
      <c r="PE53" s="15"/>
      <c r="PF53" s="15"/>
      <c r="PG53" s="15"/>
      <c r="PH53" s="15"/>
      <c r="PI53" s="15"/>
      <c r="PJ53" s="15"/>
      <c r="PK53" s="15"/>
      <c r="PL53" s="15"/>
      <c r="PM53" s="15"/>
      <c r="PN53" s="15"/>
      <c r="PO53" s="15"/>
      <c r="PP53" s="15"/>
      <c r="PQ53" s="15"/>
      <c r="PR53" s="15"/>
      <c r="PS53" s="15"/>
      <c r="PT53" s="15"/>
      <c r="PU53" s="15"/>
      <c r="PV53" s="15"/>
      <c r="PW53" s="15"/>
      <c r="PX53" s="15"/>
      <c r="PY53" s="15"/>
      <c r="PZ53" s="15"/>
      <c r="QA53" s="15"/>
      <c r="QB53" s="15"/>
      <c r="QC53" s="15"/>
      <c r="QD53" s="15"/>
      <c r="QE53" s="15"/>
      <c r="QF53" s="15"/>
      <c r="QG53" s="15"/>
      <c r="QH53" s="15"/>
      <c r="QI53" s="15"/>
      <c r="QJ53" s="15"/>
      <c r="QK53" s="15"/>
      <c r="QL53" s="15"/>
      <c r="QM53" s="15"/>
      <c r="QN53" s="15"/>
      <c r="QO53" s="15"/>
      <c r="QP53" s="15"/>
      <c r="QQ53" s="15"/>
      <c r="QR53" s="15"/>
      <c r="QS53" s="15"/>
      <c r="QT53" s="15"/>
      <c r="QU53" s="15"/>
      <c r="QV53" s="15"/>
      <c r="QW53" s="15"/>
      <c r="QX53" s="15"/>
      <c r="QY53" s="15"/>
      <c r="QZ53" s="15"/>
      <c r="RA53" s="15"/>
      <c r="RB53" s="15"/>
      <c r="RC53" s="15"/>
      <c r="RD53" s="15"/>
      <c r="RE53" s="15"/>
      <c r="RF53" s="15"/>
      <c r="RG53" s="15"/>
      <c r="RH53" s="15"/>
      <c r="RI53" s="15"/>
      <c r="RJ53" s="15"/>
      <c r="RK53" s="15"/>
      <c r="RL53" s="15"/>
      <c r="RM53" s="15"/>
      <c r="RN53" s="15"/>
      <c r="RO53" s="15"/>
      <c r="RP53" s="15"/>
      <c r="RQ53" s="15"/>
      <c r="RR53" s="15"/>
      <c r="RS53" s="15"/>
      <c r="RT53" s="15"/>
      <c r="RU53" s="15"/>
      <c r="RV53" s="15"/>
      <c r="RW53" s="15"/>
      <c r="RX53" s="15"/>
      <c r="RY53" s="15"/>
      <c r="RZ53" s="15"/>
      <c r="SA53" s="15"/>
      <c r="SB53" s="15"/>
      <c r="SC53" s="15"/>
      <c r="SD53" s="15"/>
      <c r="SE53" s="15"/>
      <c r="SF53" s="15"/>
      <c r="SG53" s="15"/>
      <c r="SH53" s="15"/>
      <c r="SI53" s="15"/>
      <c r="SJ53" s="15"/>
      <c r="SK53" s="15"/>
      <c r="SL53" s="15"/>
      <c r="SM53" s="15"/>
      <c r="SN53" s="15"/>
      <c r="SO53" s="15"/>
      <c r="SP53" s="15"/>
      <c r="SQ53" s="15"/>
      <c r="SR53" s="15"/>
      <c r="SS53" s="15"/>
      <c r="ST53" s="15"/>
      <c r="SU53" s="15"/>
      <c r="SV53" s="15"/>
      <c r="SW53" s="15"/>
      <c r="SX53" s="15"/>
      <c r="SY53" s="15"/>
      <c r="SZ53" s="15"/>
      <c r="TA53" s="15"/>
      <c r="TB53" s="15"/>
      <c r="TC53" s="15"/>
      <c r="TD53" s="15"/>
      <c r="TE53" s="15"/>
      <c r="TF53" s="15"/>
      <c r="TG53" s="15"/>
      <c r="TH53" s="15"/>
      <c r="TI53" s="15"/>
      <c r="TJ53" s="15"/>
      <c r="TK53" s="15"/>
      <c r="TL53" s="15"/>
      <c r="TM53" s="15"/>
      <c r="TN53" s="15"/>
      <c r="TO53" s="15"/>
      <c r="TP53" s="15"/>
      <c r="TQ53" s="15"/>
      <c r="TR53" s="15"/>
      <c r="TS53" s="15"/>
      <c r="TT53" s="15"/>
      <c r="TU53" s="15"/>
      <c r="TV53" s="15"/>
      <c r="TW53" s="15"/>
      <c r="TX53" s="15"/>
      <c r="TY53" s="15"/>
      <c r="TZ53" s="15"/>
      <c r="UA53" s="15"/>
      <c r="UB53" s="15"/>
      <c r="UC53" s="15"/>
      <c r="UD53" s="15"/>
      <c r="UE53" s="15"/>
      <c r="UF53" s="15"/>
      <c r="UG53" s="15"/>
      <c r="UH53" s="15"/>
      <c r="UI53" s="15"/>
      <c r="UJ53" s="15"/>
      <c r="UK53" s="15"/>
      <c r="UL53" s="15"/>
      <c r="UM53" s="15"/>
      <c r="UN53" s="15"/>
      <c r="UO53" s="15"/>
      <c r="UP53" s="15"/>
      <c r="UQ53" s="15"/>
      <c r="UR53" s="15"/>
      <c r="US53" s="15"/>
      <c r="UT53" s="15"/>
      <c r="UU53" s="15"/>
      <c r="UV53" s="15"/>
      <c r="UW53" s="15"/>
      <c r="UX53" s="15"/>
      <c r="UY53" s="15"/>
      <c r="UZ53" s="15"/>
      <c r="VA53" s="15"/>
      <c r="VB53" s="15"/>
      <c r="VC53" s="15"/>
      <c r="VD53" s="15"/>
      <c r="VE53" s="15"/>
      <c r="VF53" s="15"/>
      <c r="VG53" s="15"/>
      <c r="VH53" s="15"/>
      <c r="VI53" s="15"/>
      <c r="VJ53" s="15"/>
      <c r="VK53" s="15"/>
      <c r="VL53" s="15"/>
      <c r="VM53" s="15"/>
      <c r="VN53" s="15"/>
      <c r="VO53" s="15"/>
      <c r="VP53" s="15"/>
      <c r="VQ53" s="15"/>
      <c r="VR53" s="15"/>
      <c r="VS53" s="15"/>
      <c r="VT53" s="15"/>
      <c r="VU53" s="15"/>
      <c r="VV53" s="15"/>
      <c r="VW53" s="15"/>
      <c r="VX53" s="15"/>
      <c r="VY53" s="15"/>
      <c r="VZ53" s="15"/>
      <c r="WA53" s="15"/>
      <c r="WB53" s="15"/>
      <c r="WC53" s="15"/>
      <c r="WD53" s="15"/>
      <c r="WE53" s="15"/>
      <c r="WF53" s="15"/>
      <c r="WG53" s="15"/>
      <c r="WH53" s="15"/>
      <c r="WI53" s="15"/>
      <c r="WJ53" s="15"/>
      <c r="WK53" s="15"/>
      <c r="WL53" s="15"/>
      <c r="WM53" s="15"/>
      <c r="WN53" s="15"/>
      <c r="WO53" s="15"/>
      <c r="WP53" s="15"/>
      <c r="WQ53" s="15"/>
      <c r="WR53" s="15"/>
      <c r="WS53" s="15"/>
      <c r="WT53" s="15"/>
      <c r="WU53" s="15"/>
      <c r="WV53" s="15"/>
      <c r="WW53" s="15"/>
      <c r="WX53" s="15"/>
      <c r="WY53" s="15"/>
      <c r="WZ53" s="15"/>
      <c r="XA53" s="15"/>
      <c r="XB53" s="15"/>
      <c r="XC53" s="15"/>
      <c r="XD53" s="15"/>
      <c r="XE53" s="15"/>
      <c r="XF53" s="15"/>
      <c r="XG53" s="15"/>
      <c r="XH53" s="15"/>
      <c r="XI53" s="15"/>
      <c r="XJ53" s="15"/>
      <c r="XK53" s="15"/>
      <c r="XL53" s="15"/>
      <c r="XM53" s="15"/>
      <c r="XN53" s="15"/>
      <c r="XO53" s="15"/>
      <c r="XP53" s="15"/>
      <c r="XQ53" s="15"/>
      <c r="XR53" s="15"/>
      <c r="XS53" s="15"/>
      <c r="XT53" s="15"/>
      <c r="XU53" s="15"/>
      <c r="XV53" s="15"/>
      <c r="XW53" s="15"/>
      <c r="XX53" s="15"/>
      <c r="XY53" s="15"/>
      <c r="XZ53" s="15"/>
      <c r="YA53" s="15"/>
      <c r="YB53" s="15"/>
      <c r="YC53" s="15"/>
      <c r="YD53" s="15"/>
      <c r="YE53" s="15"/>
      <c r="YF53" s="15"/>
      <c r="YG53" s="15"/>
      <c r="YH53" s="15"/>
      <c r="YI53" s="15"/>
      <c r="YJ53" s="15"/>
      <c r="YK53" s="15"/>
      <c r="YL53" s="15"/>
      <c r="YM53" s="15"/>
      <c r="YN53" s="15"/>
      <c r="YO53" s="15"/>
      <c r="YP53" s="15"/>
    </row>
    <row r="54" spans="1:666" s="22" customFormat="1" x14ac:dyDescent="0.25">
      <c r="A54" s="15"/>
      <c r="B54" s="15"/>
      <c r="C54" s="15"/>
      <c r="D54" s="16"/>
      <c r="E54" s="17"/>
      <c r="F54" s="18"/>
      <c r="G54" s="19"/>
      <c r="H54" s="18"/>
      <c r="I54" s="18"/>
      <c r="J54" s="19"/>
      <c r="K54" s="19"/>
      <c r="L54" s="19"/>
      <c r="M54" s="19"/>
      <c r="N54" s="19"/>
      <c r="O54" s="18"/>
      <c r="P54" s="20"/>
      <c r="Q54" s="20"/>
      <c r="R54" s="20"/>
      <c r="S54" s="20"/>
      <c r="T54" s="20"/>
      <c r="U54" s="19"/>
      <c r="V54" s="21"/>
      <c r="W54" s="21"/>
      <c r="X54" s="21"/>
      <c r="Y54" s="18"/>
      <c r="Z54" s="18"/>
      <c r="AA54" s="18"/>
      <c r="AB54" s="18"/>
      <c r="AC54" s="18"/>
      <c r="AD54" s="18"/>
      <c r="AE54" s="18"/>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c r="IW54" s="15"/>
      <c r="IX54" s="15"/>
      <c r="IY54" s="15"/>
      <c r="IZ54" s="15"/>
      <c r="JA54" s="15"/>
      <c r="JB54" s="15"/>
      <c r="JC54" s="15"/>
      <c r="JD54" s="15"/>
      <c r="JE54" s="15"/>
      <c r="JF54" s="15"/>
      <c r="JG54" s="15"/>
      <c r="JH54" s="15"/>
      <c r="JI54" s="15"/>
      <c r="JJ54" s="15"/>
      <c r="JK54" s="15"/>
      <c r="JL54" s="15"/>
      <c r="JM54" s="15"/>
      <c r="JN54" s="15"/>
      <c r="JO54" s="15"/>
      <c r="JP54" s="15"/>
      <c r="JQ54" s="15"/>
      <c r="JR54" s="15"/>
      <c r="JS54" s="15"/>
      <c r="JT54" s="15"/>
      <c r="JU54" s="15"/>
      <c r="JV54" s="15"/>
      <c r="JW54" s="15"/>
      <c r="JX54" s="15"/>
      <c r="JY54" s="15"/>
      <c r="JZ54" s="15"/>
      <c r="KA54" s="15"/>
      <c r="KB54" s="15"/>
      <c r="KC54" s="15"/>
      <c r="KD54" s="15"/>
      <c r="KE54" s="15"/>
      <c r="KF54" s="15"/>
      <c r="KG54" s="15"/>
      <c r="KH54" s="15"/>
      <c r="KI54" s="15"/>
      <c r="KJ54" s="15"/>
      <c r="KK54" s="15"/>
      <c r="KL54" s="15"/>
      <c r="KM54" s="15"/>
      <c r="KN54" s="15"/>
      <c r="KO54" s="15"/>
      <c r="KP54" s="15"/>
      <c r="KQ54" s="15"/>
      <c r="KR54" s="15"/>
      <c r="KS54" s="15"/>
      <c r="KT54" s="15"/>
      <c r="KU54" s="15"/>
      <c r="KV54" s="15"/>
      <c r="KW54" s="15"/>
      <c r="KX54" s="15"/>
      <c r="KY54" s="15"/>
      <c r="KZ54" s="15"/>
      <c r="LA54" s="15"/>
      <c r="LB54" s="15"/>
      <c r="LC54" s="15"/>
      <c r="LD54" s="15"/>
      <c r="LE54" s="15"/>
      <c r="LF54" s="15"/>
      <c r="LG54" s="15"/>
      <c r="LH54" s="15"/>
      <c r="LI54" s="15"/>
      <c r="LJ54" s="15"/>
      <c r="LK54" s="15"/>
      <c r="LL54" s="15"/>
      <c r="LM54" s="15"/>
      <c r="LN54" s="15"/>
      <c r="LO54" s="15"/>
      <c r="LP54" s="15"/>
      <c r="LQ54" s="15"/>
      <c r="LR54" s="15"/>
      <c r="LS54" s="15"/>
      <c r="LT54" s="15"/>
      <c r="LU54" s="15"/>
      <c r="LV54" s="15"/>
      <c r="LW54" s="15"/>
      <c r="LX54" s="15"/>
      <c r="LY54" s="15"/>
      <c r="LZ54" s="15"/>
      <c r="MA54" s="15"/>
      <c r="MB54" s="15"/>
      <c r="MC54" s="15"/>
      <c r="MD54" s="15"/>
      <c r="ME54" s="15"/>
      <c r="MF54" s="15"/>
      <c r="MG54" s="15"/>
      <c r="MH54" s="15"/>
      <c r="MI54" s="15"/>
      <c r="MJ54" s="15"/>
      <c r="MK54" s="15"/>
      <c r="ML54" s="15"/>
      <c r="MM54" s="15"/>
      <c r="MN54" s="15"/>
      <c r="MO54" s="15"/>
      <c r="MP54" s="15"/>
      <c r="MQ54" s="15"/>
      <c r="MR54" s="15"/>
      <c r="MS54" s="15"/>
      <c r="MT54" s="15"/>
      <c r="MU54" s="15"/>
      <c r="MV54" s="15"/>
      <c r="MW54" s="15"/>
      <c r="MX54" s="15"/>
      <c r="MY54" s="15"/>
      <c r="MZ54" s="15"/>
      <c r="NA54" s="15"/>
      <c r="NB54" s="15"/>
      <c r="NC54" s="15"/>
      <c r="ND54" s="15"/>
      <c r="NE54" s="15"/>
      <c r="NF54" s="15"/>
      <c r="NG54" s="15"/>
      <c r="NH54" s="15"/>
      <c r="NI54" s="15"/>
      <c r="NJ54" s="15"/>
      <c r="NK54" s="15"/>
      <c r="NL54" s="15"/>
      <c r="NM54" s="15"/>
      <c r="NN54" s="15"/>
      <c r="NO54" s="15"/>
      <c r="NP54" s="15"/>
      <c r="NQ54" s="15"/>
      <c r="NR54" s="15"/>
      <c r="NS54" s="15"/>
      <c r="NT54" s="15"/>
      <c r="NU54" s="15"/>
      <c r="NV54" s="15"/>
      <c r="NW54" s="15"/>
      <c r="NX54" s="15"/>
      <c r="NY54" s="15"/>
      <c r="NZ54" s="15"/>
      <c r="OA54" s="15"/>
      <c r="OB54" s="15"/>
      <c r="OC54" s="15"/>
      <c r="OD54" s="15"/>
      <c r="OE54" s="15"/>
      <c r="OF54" s="15"/>
      <c r="OG54" s="15"/>
      <c r="OH54" s="15"/>
      <c r="OI54" s="15"/>
      <c r="OJ54" s="15"/>
      <c r="OK54" s="15"/>
      <c r="OL54" s="15"/>
      <c r="OM54" s="15"/>
      <c r="ON54" s="15"/>
      <c r="OO54" s="15"/>
      <c r="OP54" s="15"/>
      <c r="OQ54" s="15"/>
      <c r="OR54" s="15"/>
      <c r="OS54" s="15"/>
      <c r="OT54" s="15"/>
      <c r="OU54" s="15"/>
      <c r="OV54" s="15"/>
      <c r="OW54" s="15"/>
      <c r="OX54" s="15"/>
      <c r="OY54" s="15"/>
      <c r="OZ54" s="15"/>
      <c r="PA54" s="15"/>
      <c r="PB54" s="15"/>
      <c r="PC54" s="15"/>
      <c r="PD54" s="15"/>
      <c r="PE54" s="15"/>
      <c r="PF54" s="15"/>
      <c r="PG54" s="15"/>
      <c r="PH54" s="15"/>
      <c r="PI54" s="15"/>
      <c r="PJ54" s="15"/>
      <c r="PK54" s="15"/>
      <c r="PL54" s="15"/>
      <c r="PM54" s="15"/>
      <c r="PN54" s="15"/>
      <c r="PO54" s="15"/>
      <c r="PP54" s="15"/>
      <c r="PQ54" s="15"/>
      <c r="PR54" s="15"/>
      <c r="PS54" s="15"/>
      <c r="PT54" s="15"/>
      <c r="PU54" s="15"/>
      <c r="PV54" s="15"/>
      <c r="PW54" s="15"/>
      <c r="PX54" s="15"/>
      <c r="PY54" s="15"/>
      <c r="PZ54" s="15"/>
      <c r="QA54" s="15"/>
      <c r="QB54" s="15"/>
      <c r="QC54" s="15"/>
      <c r="QD54" s="15"/>
      <c r="QE54" s="15"/>
      <c r="QF54" s="15"/>
      <c r="QG54" s="15"/>
      <c r="QH54" s="15"/>
      <c r="QI54" s="15"/>
      <c r="QJ54" s="15"/>
      <c r="QK54" s="15"/>
      <c r="QL54" s="15"/>
      <c r="QM54" s="15"/>
      <c r="QN54" s="15"/>
      <c r="QO54" s="15"/>
      <c r="QP54" s="15"/>
      <c r="QQ54" s="15"/>
      <c r="QR54" s="15"/>
      <c r="QS54" s="15"/>
      <c r="QT54" s="15"/>
      <c r="QU54" s="15"/>
      <c r="QV54" s="15"/>
      <c r="QW54" s="15"/>
      <c r="QX54" s="15"/>
      <c r="QY54" s="15"/>
      <c r="QZ54" s="15"/>
      <c r="RA54" s="15"/>
      <c r="RB54" s="15"/>
      <c r="RC54" s="15"/>
      <c r="RD54" s="15"/>
      <c r="RE54" s="15"/>
      <c r="RF54" s="15"/>
      <c r="RG54" s="15"/>
      <c r="RH54" s="15"/>
      <c r="RI54" s="15"/>
      <c r="RJ54" s="15"/>
      <c r="RK54" s="15"/>
      <c r="RL54" s="15"/>
      <c r="RM54" s="15"/>
      <c r="RN54" s="15"/>
      <c r="RO54" s="15"/>
      <c r="RP54" s="15"/>
      <c r="RQ54" s="15"/>
      <c r="RR54" s="15"/>
      <c r="RS54" s="15"/>
      <c r="RT54" s="15"/>
      <c r="RU54" s="15"/>
      <c r="RV54" s="15"/>
      <c r="RW54" s="15"/>
      <c r="RX54" s="15"/>
      <c r="RY54" s="15"/>
      <c r="RZ54" s="15"/>
      <c r="SA54" s="15"/>
      <c r="SB54" s="15"/>
      <c r="SC54" s="15"/>
      <c r="SD54" s="15"/>
      <c r="SE54" s="15"/>
      <c r="SF54" s="15"/>
      <c r="SG54" s="15"/>
      <c r="SH54" s="15"/>
      <c r="SI54" s="15"/>
      <c r="SJ54" s="15"/>
      <c r="SK54" s="15"/>
      <c r="SL54" s="15"/>
      <c r="SM54" s="15"/>
      <c r="SN54" s="15"/>
      <c r="SO54" s="15"/>
      <c r="SP54" s="15"/>
      <c r="SQ54" s="15"/>
      <c r="SR54" s="15"/>
      <c r="SS54" s="15"/>
      <c r="ST54" s="15"/>
      <c r="SU54" s="15"/>
      <c r="SV54" s="15"/>
      <c r="SW54" s="15"/>
      <c r="SX54" s="15"/>
      <c r="SY54" s="15"/>
      <c r="SZ54" s="15"/>
      <c r="TA54" s="15"/>
      <c r="TB54" s="15"/>
      <c r="TC54" s="15"/>
      <c r="TD54" s="15"/>
      <c r="TE54" s="15"/>
      <c r="TF54" s="15"/>
      <c r="TG54" s="15"/>
      <c r="TH54" s="15"/>
      <c r="TI54" s="15"/>
      <c r="TJ54" s="15"/>
      <c r="TK54" s="15"/>
      <c r="TL54" s="15"/>
      <c r="TM54" s="15"/>
      <c r="TN54" s="15"/>
      <c r="TO54" s="15"/>
      <c r="TP54" s="15"/>
      <c r="TQ54" s="15"/>
      <c r="TR54" s="15"/>
      <c r="TS54" s="15"/>
      <c r="TT54" s="15"/>
      <c r="TU54" s="15"/>
      <c r="TV54" s="15"/>
      <c r="TW54" s="15"/>
      <c r="TX54" s="15"/>
      <c r="TY54" s="15"/>
      <c r="TZ54" s="15"/>
      <c r="UA54" s="15"/>
      <c r="UB54" s="15"/>
      <c r="UC54" s="15"/>
      <c r="UD54" s="15"/>
      <c r="UE54" s="15"/>
      <c r="UF54" s="15"/>
      <c r="UG54" s="15"/>
      <c r="UH54" s="15"/>
      <c r="UI54" s="15"/>
      <c r="UJ54" s="15"/>
      <c r="UK54" s="15"/>
      <c r="UL54" s="15"/>
      <c r="UM54" s="15"/>
      <c r="UN54" s="15"/>
      <c r="UO54" s="15"/>
      <c r="UP54" s="15"/>
      <c r="UQ54" s="15"/>
      <c r="UR54" s="15"/>
      <c r="US54" s="15"/>
      <c r="UT54" s="15"/>
      <c r="UU54" s="15"/>
      <c r="UV54" s="15"/>
      <c r="UW54" s="15"/>
      <c r="UX54" s="15"/>
      <c r="UY54" s="15"/>
      <c r="UZ54" s="15"/>
      <c r="VA54" s="15"/>
      <c r="VB54" s="15"/>
      <c r="VC54" s="15"/>
      <c r="VD54" s="15"/>
      <c r="VE54" s="15"/>
      <c r="VF54" s="15"/>
      <c r="VG54" s="15"/>
      <c r="VH54" s="15"/>
      <c r="VI54" s="15"/>
      <c r="VJ54" s="15"/>
      <c r="VK54" s="15"/>
      <c r="VL54" s="15"/>
      <c r="VM54" s="15"/>
      <c r="VN54" s="15"/>
      <c r="VO54" s="15"/>
      <c r="VP54" s="15"/>
      <c r="VQ54" s="15"/>
      <c r="VR54" s="15"/>
      <c r="VS54" s="15"/>
      <c r="VT54" s="15"/>
      <c r="VU54" s="15"/>
      <c r="VV54" s="15"/>
      <c r="VW54" s="15"/>
      <c r="VX54" s="15"/>
      <c r="VY54" s="15"/>
      <c r="VZ54" s="15"/>
      <c r="WA54" s="15"/>
      <c r="WB54" s="15"/>
      <c r="WC54" s="15"/>
      <c r="WD54" s="15"/>
      <c r="WE54" s="15"/>
      <c r="WF54" s="15"/>
      <c r="WG54" s="15"/>
      <c r="WH54" s="15"/>
      <c r="WI54" s="15"/>
      <c r="WJ54" s="15"/>
      <c r="WK54" s="15"/>
      <c r="WL54" s="15"/>
      <c r="WM54" s="15"/>
      <c r="WN54" s="15"/>
      <c r="WO54" s="15"/>
      <c r="WP54" s="15"/>
      <c r="WQ54" s="15"/>
      <c r="WR54" s="15"/>
      <c r="WS54" s="15"/>
      <c r="WT54" s="15"/>
      <c r="WU54" s="15"/>
      <c r="WV54" s="15"/>
      <c r="WW54" s="15"/>
      <c r="WX54" s="15"/>
      <c r="WY54" s="15"/>
      <c r="WZ54" s="15"/>
      <c r="XA54" s="15"/>
      <c r="XB54" s="15"/>
      <c r="XC54" s="15"/>
      <c r="XD54" s="15"/>
      <c r="XE54" s="15"/>
      <c r="XF54" s="15"/>
      <c r="XG54" s="15"/>
      <c r="XH54" s="15"/>
      <c r="XI54" s="15"/>
      <c r="XJ54" s="15"/>
      <c r="XK54" s="15"/>
      <c r="XL54" s="15"/>
      <c r="XM54" s="15"/>
      <c r="XN54" s="15"/>
      <c r="XO54" s="15"/>
      <c r="XP54" s="15"/>
      <c r="XQ54" s="15"/>
      <c r="XR54" s="15"/>
      <c r="XS54" s="15"/>
      <c r="XT54" s="15"/>
      <c r="XU54" s="15"/>
      <c r="XV54" s="15"/>
      <c r="XW54" s="15"/>
      <c r="XX54" s="15"/>
      <c r="XY54" s="15"/>
      <c r="XZ54" s="15"/>
      <c r="YA54" s="15"/>
      <c r="YB54" s="15"/>
      <c r="YC54" s="15"/>
      <c r="YD54" s="15"/>
      <c r="YE54" s="15"/>
      <c r="YF54" s="15"/>
      <c r="YG54" s="15"/>
      <c r="YH54" s="15"/>
      <c r="YI54" s="15"/>
      <c r="YJ54" s="15"/>
      <c r="YK54" s="15"/>
      <c r="YL54" s="15"/>
      <c r="YM54" s="15"/>
      <c r="YN54" s="15"/>
      <c r="YO54" s="15"/>
      <c r="YP54" s="15"/>
    </row>
    <row r="55" spans="1:666" s="22" customFormat="1" x14ac:dyDescent="0.25">
      <c r="A55" s="15"/>
      <c r="B55" s="15"/>
      <c r="C55" s="15"/>
      <c r="D55" s="16"/>
      <c r="E55" s="17"/>
      <c r="F55" s="18"/>
      <c r="G55" s="19"/>
      <c r="H55" s="18"/>
      <c r="I55" s="18"/>
      <c r="J55" s="19"/>
      <c r="K55" s="19"/>
      <c r="L55" s="19"/>
      <c r="M55" s="19"/>
      <c r="N55" s="19"/>
      <c r="O55" s="18"/>
      <c r="P55" s="20"/>
      <c r="Q55" s="20"/>
      <c r="R55" s="20"/>
      <c r="S55" s="20"/>
      <c r="T55" s="20"/>
      <c r="U55" s="19"/>
      <c r="V55" s="21"/>
      <c r="W55" s="21"/>
      <c r="X55" s="21"/>
      <c r="Y55" s="18"/>
      <c r="Z55" s="18"/>
      <c r="AA55" s="18"/>
      <c r="AB55" s="18"/>
      <c r="AC55" s="18"/>
      <c r="AD55" s="18"/>
      <c r="AE55" s="18"/>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c r="IW55" s="15"/>
      <c r="IX55" s="15"/>
      <c r="IY55" s="15"/>
      <c r="IZ55" s="15"/>
      <c r="JA55" s="15"/>
      <c r="JB55" s="15"/>
      <c r="JC55" s="15"/>
      <c r="JD55" s="15"/>
      <c r="JE55" s="15"/>
      <c r="JF55" s="15"/>
      <c r="JG55" s="15"/>
      <c r="JH55" s="15"/>
      <c r="JI55" s="15"/>
      <c r="JJ55" s="15"/>
      <c r="JK55" s="15"/>
      <c r="JL55" s="15"/>
      <c r="JM55" s="15"/>
      <c r="JN55" s="15"/>
      <c r="JO55" s="15"/>
      <c r="JP55" s="15"/>
      <c r="JQ55" s="15"/>
      <c r="JR55" s="15"/>
      <c r="JS55" s="15"/>
      <c r="JT55" s="15"/>
      <c r="JU55" s="15"/>
      <c r="JV55" s="15"/>
      <c r="JW55" s="15"/>
      <c r="JX55" s="15"/>
      <c r="JY55" s="15"/>
      <c r="JZ55" s="15"/>
      <c r="KA55" s="15"/>
      <c r="KB55" s="15"/>
      <c r="KC55" s="15"/>
      <c r="KD55" s="15"/>
      <c r="KE55" s="15"/>
      <c r="KF55" s="15"/>
      <c r="KG55" s="15"/>
      <c r="KH55" s="15"/>
      <c r="KI55" s="15"/>
      <c r="KJ55" s="15"/>
      <c r="KK55" s="15"/>
      <c r="KL55" s="15"/>
      <c r="KM55" s="15"/>
      <c r="KN55" s="15"/>
      <c r="KO55" s="15"/>
      <c r="KP55" s="15"/>
      <c r="KQ55" s="15"/>
      <c r="KR55" s="15"/>
      <c r="KS55" s="15"/>
      <c r="KT55" s="15"/>
      <c r="KU55" s="15"/>
      <c r="KV55" s="15"/>
      <c r="KW55" s="15"/>
      <c r="KX55" s="15"/>
      <c r="KY55" s="15"/>
      <c r="KZ55" s="15"/>
      <c r="LA55" s="15"/>
      <c r="LB55" s="15"/>
      <c r="LC55" s="15"/>
      <c r="LD55" s="15"/>
      <c r="LE55" s="15"/>
      <c r="LF55" s="15"/>
      <c r="LG55" s="15"/>
      <c r="LH55" s="15"/>
      <c r="LI55" s="15"/>
      <c r="LJ55" s="15"/>
      <c r="LK55" s="15"/>
      <c r="LL55" s="15"/>
      <c r="LM55" s="15"/>
      <c r="LN55" s="15"/>
      <c r="LO55" s="15"/>
      <c r="LP55" s="15"/>
      <c r="LQ55" s="15"/>
      <c r="LR55" s="15"/>
      <c r="LS55" s="15"/>
      <c r="LT55" s="15"/>
      <c r="LU55" s="15"/>
      <c r="LV55" s="15"/>
      <c r="LW55" s="15"/>
      <c r="LX55" s="15"/>
      <c r="LY55" s="15"/>
      <c r="LZ55" s="15"/>
      <c r="MA55" s="15"/>
      <c r="MB55" s="15"/>
      <c r="MC55" s="15"/>
      <c r="MD55" s="15"/>
      <c r="ME55" s="15"/>
      <c r="MF55" s="15"/>
      <c r="MG55" s="15"/>
      <c r="MH55" s="15"/>
      <c r="MI55" s="15"/>
      <c r="MJ55" s="15"/>
      <c r="MK55" s="15"/>
      <c r="ML55" s="15"/>
      <c r="MM55" s="15"/>
      <c r="MN55" s="15"/>
      <c r="MO55" s="15"/>
      <c r="MP55" s="15"/>
      <c r="MQ55" s="15"/>
      <c r="MR55" s="15"/>
      <c r="MS55" s="15"/>
      <c r="MT55" s="15"/>
      <c r="MU55" s="15"/>
      <c r="MV55" s="15"/>
      <c r="MW55" s="15"/>
      <c r="MX55" s="15"/>
      <c r="MY55" s="15"/>
      <c r="MZ55" s="15"/>
      <c r="NA55" s="15"/>
      <c r="NB55" s="15"/>
      <c r="NC55" s="15"/>
      <c r="ND55" s="15"/>
      <c r="NE55" s="15"/>
      <c r="NF55" s="15"/>
      <c r="NG55" s="15"/>
      <c r="NH55" s="15"/>
      <c r="NI55" s="15"/>
      <c r="NJ55" s="15"/>
      <c r="NK55" s="15"/>
      <c r="NL55" s="15"/>
      <c r="NM55" s="15"/>
      <c r="NN55" s="15"/>
      <c r="NO55" s="15"/>
      <c r="NP55" s="15"/>
      <c r="NQ55" s="15"/>
      <c r="NR55" s="15"/>
      <c r="NS55" s="15"/>
      <c r="NT55" s="15"/>
      <c r="NU55" s="15"/>
      <c r="NV55" s="15"/>
      <c r="NW55" s="15"/>
      <c r="NX55" s="15"/>
      <c r="NY55" s="15"/>
      <c r="NZ55" s="15"/>
      <c r="OA55" s="15"/>
      <c r="OB55" s="15"/>
      <c r="OC55" s="15"/>
      <c r="OD55" s="15"/>
      <c r="OE55" s="15"/>
      <c r="OF55" s="15"/>
      <c r="OG55" s="15"/>
      <c r="OH55" s="15"/>
      <c r="OI55" s="15"/>
      <c r="OJ55" s="15"/>
      <c r="OK55" s="15"/>
      <c r="OL55" s="15"/>
      <c r="OM55" s="15"/>
      <c r="ON55" s="15"/>
      <c r="OO55" s="15"/>
      <c r="OP55" s="15"/>
      <c r="OQ55" s="15"/>
      <c r="OR55" s="15"/>
      <c r="OS55" s="15"/>
      <c r="OT55" s="15"/>
      <c r="OU55" s="15"/>
      <c r="OV55" s="15"/>
      <c r="OW55" s="15"/>
      <c r="OX55" s="15"/>
      <c r="OY55" s="15"/>
      <c r="OZ55" s="15"/>
      <c r="PA55" s="15"/>
      <c r="PB55" s="15"/>
      <c r="PC55" s="15"/>
      <c r="PD55" s="15"/>
      <c r="PE55" s="15"/>
      <c r="PF55" s="15"/>
      <c r="PG55" s="15"/>
      <c r="PH55" s="15"/>
      <c r="PI55" s="15"/>
      <c r="PJ55" s="15"/>
      <c r="PK55" s="15"/>
      <c r="PL55" s="15"/>
      <c r="PM55" s="15"/>
      <c r="PN55" s="15"/>
      <c r="PO55" s="15"/>
      <c r="PP55" s="15"/>
      <c r="PQ55" s="15"/>
      <c r="PR55" s="15"/>
      <c r="PS55" s="15"/>
      <c r="PT55" s="15"/>
      <c r="PU55" s="15"/>
      <c r="PV55" s="15"/>
      <c r="PW55" s="15"/>
      <c r="PX55" s="15"/>
      <c r="PY55" s="15"/>
      <c r="PZ55" s="15"/>
      <c r="QA55" s="15"/>
      <c r="QB55" s="15"/>
      <c r="QC55" s="15"/>
      <c r="QD55" s="15"/>
      <c r="QE55" s="15"/>
      <c r="QF55" s="15"/>
      <c r="QG55" s="15"/>
      <c r="QH55" s="15"/>
      <c r="QI55" s="15"/>
      <c r="QJ55" s="15"/>
      <c r="QK55" s="15"/>
      <c r="QL55" s="15"/>
      <c r="QM55" s="15"/>
      <c r="QN55" s="15"/>
      <c r="QO55" s="15"/>
      <c r="QP55" s="15"/>
      <c r="QQ55" s="15"/>
      <c r="QR55" s="15"/>
      <c r="QS55" s="15"/>
      <c r="QT55" s="15"/>
      <c r="QU55" s="15"/>
      <c r="QV55" s="15"/>
      <c r="QW55" s="15"/>
      <c r="QX55" s="15"/>
      <c r="QY55" s="15"/>
      <c r="QZ55" s="15"/>
      <c r="RA55" s="15"/>
      <c r="RB55" s="15"/>
      <c r="RC55" s="15"/>
      <c r="RD55" s="15"/>
      <c r="RE55" s="15"/>
      <c r="RF55" s="15"/>
      <c r="RG55" s="15"/>
      <c r="RH55" s="15"/>
      <c r="RI55" s="15"/>
      <c r="RJ55" s="15"/>
      <c r="RK55" s="15"/>
      <c r="RL55" s="15"/>
      <c r="RM55" s="15"/>
      <c r="RN55" s="15"/>
      <c r="RO55" s="15"/>
      <c r="RP55" s="15"/>
      <c r="RQ55" s="15"/>
      <c r="RR55" s="15"/>
      <c r="RS55" s="15"/>
      <c r="RT55" s="15"/>
      <c r="RU55" s="15"/>
      <c r="RV55" s="15"/>
      <c r="RW55" s="15"/>
      <c r="RX55" s="15"/>
      <c r="RY55" s="15"/>
      <c r="RZ55" s="15"/>
      <c r="SA55" s="15"/>
      <c r="SB55" s="15"/>
      <c r="SC55" s="15"/>
      <c r="SD55" s="15"/>
      <c r="SE55" s="15"/>
      <c r="SF55" s="15"/>
      <c r="SG55" s="15"/>
      <c r="SH55" s="15"/>
      <c r="SI55" s="15"/>
      <c r="SJ55" s="15"/>
      <c r="SK55" s="15"/>
      <c r="SL55" s="15"/>
      <c r="SM55" s="15"/>
      <c r="SN55" s="15"/>
      <c r="SO55" s="15"/>
      <c r="SP55" s="15"/>
      <c r="SQ55" s="15"/>
      <c r="SR55" s="15"/>
      <c r="SS55" s="15"/>
      <c r="ST55" s="15"/>
      <c r="SU55" s="15"/>
      <c r="SV55" s="15"/>
      <c r="SW55" s="15"/>
      <c r="SX55" s="15"/>
      <c r="SY55" s="15"/>
      <c r="SZ55" s="15"/>
      <c r="TA55" s="15"/>
      <c r="TB55" s="15"/>
      <c r="TC55" s="15"/>
      <c r="TD55" s="15"/>
      <c r="TE55" s="15"/>
      <c r="TF55" s="15"/>
      <c r="TG55" s="15"/>
      <c r="TH55" s="15"/>
      <c r="TI55" s="15"/>
      <c r="TJ55" s="15"/>
      <c r="TK55" s="15"/>
      <c r="TL55" s="15"/>
      <c r="TM55" s="15"/>
      <c r="TN55" s="15"/>
      <c r="TO55" s="15"/>
      <c r="TP55" s="15"/>
      <c r="TQ55" s="15"/>
      <c r="TR55" s="15"/>
      <c r="TS55" s="15"/>
      <c r="TT55" s="15"/>
      <c r="TU55" s="15"/>
      <c r="TV55" s="15"/>
      <c r="TW55" s="15"/>
      <c r="TX55" s="15"/>
      <c r="TY55" s="15"/>
      <c r="TZ55" s="15"/>
      <c r="UA55" s="15"/>
      <c r="UB55" s="15"/>
      <c r="UC55" s="15"/>
      <c r="UD55" s="15"/>
      <c r="UE55" s="15"/>
      <c r="UF55" s="15"/>
      <c r="UG55" s="15"/>
      <c r="UH55" s="15"/>
      <c r="UI55" s="15"/>
      <c r="UJ55" s="15"/>
      <c r="UK55" s="15"/>
      <c r="UL55" s="15"/>
      <c r="UM55" s="15"/>
      <c r="UN55" s="15"/>
      <c r="UO55" s="15"/>
      <c r="UP55" s="15"/>
      <c r="UQ55" s="15"/>
      <c r="UR55" s="15"/>
      <c r="US55" s="15"/>
      <c r="UT55" s="15"/>
      <c r="UU55" s="15"/>
      <c r="UV55" s="15"/>
      <c r="UW55" s="15"/>
      <c r="UX55" s="15"/>
      <c r="UY55" s="15"/>
      <c r="UZ55" s="15"/>
      <c r="VA55" s="15"/>
      <c r="VB55" s="15"/>
      <c r="VC55" s="15"/>
      <c r="VD55" s="15"/>
      <c r="VE55" s="15"/>
      <c r="VF55" s="15"/>
      <c r="VG55" s="15"/>
      <c r="VH55" s="15"/>
      <c r="VI55" s="15"/>
      <c r="VJ55" s="15"/>
      <c r="VK55" s="15"/>
      <c r="VL55" s="15"/>
      <c r="VM55" s="15"/>
      <c r="VN55" s="15"/>
      <c r="VO55" s="15"/>
      <c r="VP55" s="15"/>
      <c r="VQ55" s="15"/>
      <c r="VR55" s="15"/>
      <c r="VS55" s="15"/>
      <c r="VT55" s="15"/>
      <c r="VU55" s="15"/>
      <c r="VV55" s="15"/>
      <c r="VW55" s="15"/>
      <c r="VX55" s="15"/>
      <c r="VY55" s="15"/>
      <c r="VZ55" s="15"/>
      <c r="WA55" s="15"/>
      <c r="WB55" s="15"/>
      <c r="WC55" s="15"/>
      <c r="WD55" s="15"/>
      <c r="WE55" s="15"/>
      <c r="WF55" s="15"/>
      <c r="WG55" s="15"/>
      <c r="WH55" s="15"/>
      <c r="WI55" s="15"/>
      <c r="WJ55" s="15"/>
      <c r="WK55" s="15"/>
      <c r="WL55" s="15"/>
      <c r="WM55" s="15"/>
      <c r="WN55" s="15"/>
      <c r="WO55" s="15"/>
      <c r="WP55" s="15"/>
      <c r="WQ55" s="15"/>
      <c r="WR55" s="15"/>
      <c r="WS55" s="15"/>
      <c r="WT55" s="15"/>
      <c r="WU55" s="15"/>
      <c r="WV55" s="15"/>
      <c r="WW55" s="15"/>
      <c r="WX55" s="15"/>
      <c r="WY55" s="15"/>
      <c r="WZ55" s="15"/>
      <c r="XA55" s="15"/>
      <c r="XB55" s="15"/>
      <c r="XC55" s="15"/>
      <c r="XD55" s="15"/>
      <c r="XE55" s="15"/>
      <c r="XF55" s="15"/>
      <c r="XG55" s="15"/>
      <c r="XH55" s="15"/>
      <c r="XI55" s="15"/>
      <c r="XJ55" s="15"/>
      <c r="XK55" s="15"/>
      <c r="XL55" s="15"/>
      <c r="XM55" s="15"/>
      <c r="XN55" s="15"/>
      <c r="XO55" s="15"/>
      <c r="XP55" s="15"/>
      <c r="XQ55" s="15"/>
      <c r="XR55" s="15"/>
      <c r="XS55" s="15"/>
      <c r="XT55" s="15"/>
      <c r="XU55" s="15"/>
      <c r="XV55" s="15"/>
      <c r="XW55" s="15"/>
      <c r="XX55" s="15"/>
      <c r="XY55" s="15"/>
      <c r="XZ55" s="15"/>
      <c r="YA55" s="15"/>
      <c r="YB55" s="15"/>
      <c r="YC55" s="15"/>
      <c r="YD55" s="15"/>
      <c r="YE55" s="15"/>
      <c r="YF55" s="15"/>
      <c r="YG55" s="15"/>
      <c r="YH55" s="15"/>
      <c r="YI55" s="15"/>
      <c r="YJ55" s="15"/>
      <c r="YK55" s="15"/>
      <c r="YL55" s="15"/>
      <c r="YM55" s="15"/>
      <c r="YN55" s="15"/>
      <c r="YO55" s="15"/>
      <c r="YP55" s="15"/>
    </row>
    <row r="56" spans="1:666" s="22" customFormat="1" x14ac:dyDescent="0.25">
      <c r="A56" s="15"/>
      <c r="B56" s="15"/>
      <c r="C56" s="15"/>
      <c r="D56" s="16"/>
      <c r="E56" s="17"/>
      <c r="F56" s="18"/>
      <c r="G56" s="19"/>
      <c r="H56" s="18"/>
      <c r="I56" s="18"/>
      <c r="J56" s="19"/>
      <c r="K56" s="19"/>
      <c r="L56" s="19"/>
      <c r="M56" s="19"/>
      <c r="N56" s="19"/>
      <c r="O56" s="18"/>
      <c r="P56" s="20"/>
      <c r="Q56" s="20"/>
      <c r="R56" s="20"/>
      <c r="S56" s="20"/>
      <c r="T56" s="20"/>
      <c r="U56" s="19"/>
      <c r="V56" s="21"/>
      <c r="W56" s="21"/>
      <c r="X56" s="21"/>
      <c r="Y56" s="18"/>
      <c r="Z56" s="18"/>
      <c r="AA56" s="18"/>
      <c r="AB56" s="18"/>
      <c r="AC56" s="18"/>
      <c r="AD56" s="18"/>
      <c r="AE56" s="18"/>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c r="IW56" s="15"/>
      <c r="IX56" s="15"/>
      <c r="IY56" s="15"/>
      <c r="IZ56" s="15"/>
      <c r="JA56" s="15"/>
      <c r="JB56" s="15"/>
      <c r="JC56" s="15"/>
      <c r="JD56" s="15"/>
      <c r="JE56" s="15"/>
      <c r="JF56" s="15"/>
      <c r="JG56" s="15"/>
      <c r="JH56" s="15"/>
      <c r="JI56" s="15"/>
      <c r="JJ56" s="15"/>
      <c r="JK56" s="15"/>
      <c r="JL56" s="15"/>
      <c r="JM56" s="15"/>
      <c r="JN56" s="15"/>
      <c r="JO56" s="15"/>
      <c r="JP56" s="15"/>
      <c r="JQ56" s="15"/>
      <c r="JR56" s="15"/>
      <c r="JS56" s="15"/>
      <c r="JT56" s="15"/>
      <c r="JU56" s="15"/>
      <c r="JV56" s="15"/>
      <c r="JW56" s="15"/>
      <c r="JX56" s="15"/>
      <c r="JY56" s="15"/>
      <c r="JZ56" s="15"/>
      <c r="KA56" s="15"/>
      <c r="KB56" s="15"/>
      <c r="KC56" s="15"/>
      <c r="KD56" s="15"/>
      <c r="KE56" s="15"/>
      <c r="KF56" s="15"/>
      <c r="KG56" s="15"/>
      <c r="KH56" s="15"/>
      <c r="KI56" s="15"/>
      <c r="KJ56" s="15"/>
      <c r="KK56" s="15"/>
      <c r="KL56" s="15"/>
      <c r="KM56" s="15"/>
      <c r="KN56" s="15"/>
      <c r="KO56" s="15"/>
      <c r="KP56" s="15"/>
      <c r="KQ56" s="15"/>
      <c r="KR56" s="15"/>
      <c r="KS56" s="15"/>
      <c r="KT56" s="15"/>
      <c r="KU56" s="15"/>
      <c r="KV56" s="15"/>
      <c r="KW56" s="15"/>
      <c r="KX56" s="15"/>
      <c r="KY56" s="15"/>
      <c r="KZ56" s="15"/>
      <c r="LA56" s="15"/>
      <c r="LB56" s="15"/>
      <c r="LC56" s="15"/>
      <c r="LD56" s="15"/>
      <c r="LE56" s="15"/>
      <c r="LF56" s="15"/>
      <c r="LG56" s="15"/>
      <c r="LH56" s="15"/>
      <c r="LI56" s="15"/>
      <c r="LJ56" s="15"/>
      <c r="LK56" s="15"/>
      <c r="LL56" s="15"/>
      <c r="LM56" s="15"/>
      <c r="LN56" s="15"/>
      <c r="LO56" s="15"/>
      <c r="LP56" s="15"/>
      <c r="LQ56" s="15"/>
      <c r="LR56" s="15"/>
      <c r="LS56" s="15"/>
      <c r="LT56" s="15"/>
      <c r="LU56" s="15"/>
      <c r="LV56" s="15"/>
      <c r="LW56" s="15"/>
      <c r="LX56" s="15"/>
      <c r="LY56" s="15"/>
      <c r="LZ56" s="15"/>
      <c r="MA56" s="15"/>
      <c r="MB56" s="15"/>
      <c r="MC56" s="15"/>
      <c r="MD56" s="15"/>
      <c r="ME56" s="15"/>
      <c r="MF56" s="15"/>
      <c r="MG56" s="15"/>
      <c r="MH56" s="15"/>
      <c r="MI56" s="15"/>
      <c r="MJ56" s="15"/>
      <c r="MK56" s="15"/>
      <c r="ML56" s="15"/>
      <c r="MM56" s="15"/>
      <c r="MN56" s="15"/>
      <c r="MO56" s="15"/>
      <c r="MP56" s="15"/>
      <c r="MQ56" s="15"/>
      <c r="MR56" s="15"/>
      <c r="MS56" s="15"/>
      <c r="MT56" s="15"/>
      <c r="MU56" s="15"/>
      <c r="MV56" s="15"/>
      <c r="MW56" s="15"/>
      <c r="MX56" s="15"/>
      <c r="MY56" s="15"/>
      <c r="MZ56" s="15"/>
      <c r="NA56" s="15"/>
      <c r="NB56" s="15"/>
      <c r="NC56" s="15"/>
      <c r="ND56" s="15"/>
      <c r="NE56" s="15"/>
      <c r="NF56" s="15"/>
      <c r="NG56" s="15"/>
      <c r="NH56" s="15"/>
      <c r="NI56" s="15"/>
      <c r="NJ56" s="15"/>
      <c r="NK56" s="15"/>
      <c r="NL56" s="15"/>
      <c r="NM56" s="15"/>
      <c r="NN56" s="15"/>
      <c r="NO56" s="15"/>
      <c r="NP56" s="15"/>
      <c r="NQ56" s="15"/>
      <c r="NR56" s="15"/>
      <c r="NS56" s="15"/>
      <c r="NT56" s="15"/>
      <c r="NU56" s="15"/>
      <c r="NV56" s="15"/>
      <c r="NW56" s="15"/>
      <c r="NX56" s="15"/>
      <c r="NY56" s="15"/>
      <c r="NZ56" s="15"/>
      <c r="OA56" s="15"/>
      <c r="OB56" s="15"/>
      <c r="OC56" s="15"/>
      <c r="OD56" s="15"/>
      <c r="OE56" s="15"/>
      <c r="OF56" s="15"/>
      <c r="OG56" s="15"/>
      <c r="OH56" s="15"/>
      <c r="OI56" s="15"/>
      <c r="OJ56" s="15"/>
      <c r="OK56" s="15"/>
      <c r="OL56" s="15"/>
      <c r="OM56" s="15"/>
      <c r="ON56" s="15"/>
      <c r="OO56" s="15"/>
      <c r="OP56" s="15"/>
      <c r="OQ56" s="15"/>
      <c r="OR56" s="15"/>
      <c r="OS56" s="15"/>
      <c r="OT56" s="15"/>
      <c r="OU56" s="15"/>
      <c r="OV56" s="15"/>
      <c r="OW56" s="15"/>
      <c r="OX56" s="15"/>
      <c r="OY56" s="15"/>
      <c r="OZ56" s="15"/>
      <c r="PA56" s="15"/>
      <c r="PB56" s="15"/>
      <c r="PC56" s="15"/>
      <c r="PD56" s="15"/>
      <c r="PE56" s="15"/>
      <c r="PF56" s="15"/>
      <c r="PG56" s="15"/>
      <c r="PH56" s="15"/>
      <c r="PI56" s="15"/>
      <c r="PJ56" s="15"/>
      <c r="PK56" s="15"/>
      <c r="PL56" s="15"/>
      <c r="PM56" s="15"/>
      <c r="PN56" s="15"/>
      <c r="PO56" s="15"/>
      <c r="PP56" s="15"/>
      <c r="PQ56" s="15"/>
      <c r="PR56" s="15"/>
      <c r="PS56" s="15"/>
      <c r="PT56" s="15"/>
      <c r="PU56" s="15"/>
      <c r="PV56" s="15"/>
      <c r="PW56" s="15"/>
      <c r="PX56" s="15"/>
      <c r="PY56" s="15"/>
      <c r="PZ56" s="15"/>
      <c r="QA56" s="15"/>
      <c r="QB56" s="15"/>
      <c r="QC56" s="15"/>
      <c r="QD56" s="15"/>
      <c r="QE56" s="15"/>
      <c r="QF56" s="15"/>
      <c r="QG56" s="15"/>
      <c r="QH56" s="15"/>
      <c r="QI56" s="15"/>
      <c r="QJ56" s="15"/>
      <c r="QK56" s="15"/>
      <c r="QL56" s="15"/>
      <c r="QM56" s="15"/>
      <c r="QN56" s="15"/>
      <c r="QO56" s="15"/>
      <c r="QP56" s="15"/>
      <c r="QQ56" s="15"/>
      <c r="QR56" s="15"/>
      <c r="QS56" s="15"/>
      <c r="QT56" s="15"/>
      <c r="QU56" s="15"/>
      <c r="QV56" s="15"/>
      <c r="QW56" s="15"/>
      <c r="QX56" s="15"/>
      <c r="QY56" s="15"/>
      <c r="QZ56" s="15"/>
      <c r="RA56" s="15"/>
      <c r="RB56" s="15"/>
      <c r="RC56" s="15"/>
      <c r="RD56" s="15"/>
      <c r="RE56" s="15"/>
      <c r="RF56" s="15"/>
      <c r="RG56" s="15"/>
      <c r="RH56" s="15"/>
      <c r="RI56" s="15"/>
      <c r="RJ56" s="15"/>
      <c r="RK56" s="15"/>
      <c r="RL56" s="15"/>
      <c r="RM56" s="15"/>
      <c r="RN56" s="15"/>
      <c r="RO56" s="15"/>
      <c r="RP56" s="15"/>
      <c r="RQ56" s="15"/>
      <c r="RR56" s="15"/>
      <c r="RS56" s="15"/>
      <c r="RT56" s="15"/>
      <c r="RU56" s="15"/>
      <c r="RV56" s="15"/>
      <c r="RW56" s="15"/>
      <c r="RX56" s="15"/>
      <c r="RY56" s="15"/>
      <c r="RZ56" s="15"/>
      <c r="SA56" s="15"/>
      <c r="SB56" s="15"/>
      <c r="SC56" s="15"/>
      <c r="SD56" s="15"/>
      <c r="SE56" s="15"/>
      <c r="SF56" s="15"/>
      <c r="SG56" s="15"/>
      <c r="SH56" s="15"/>
      <c r="SI56" s="15"/>
      <c r="SJ56" s="15"/>
      <c r="SK56" s="15"/>
      <c r="SL56" s="15"/>
      <c r="SM56" s="15"/>
      <c r="SN56" s="15"/>
      <c r="SO56" s="15"/>
      <c r="SP56" s="15"/>
      <c r="SQ56" s="15"/>
      <c r="SR56" s="15"/>
      <c r="SS56" s="15"/>
      <c r="ST56" s="15"/>
      <c r="SU56" s="15"/>
      <c r="SV56" s="15"/>
      <c r="SW56" s="15"/>
      <c r="SX56" s="15"/>
      <c r="SY56" s="15"/>
      <c r="SZ56" s="15"/>
      <c r="TA56" s="15"/>
      <c r="TB56" s="15"/>
      <c r="TC56" s="15"/>
      <c r="TD56" s="15"/>
      <c r="TE56" s="15"/>
      <c r="TF56" s="15"/>
      <c r="TG56" s="15"/>
      <c r="TH56" s="15"/>
      <c r="TI56" s="15"/>
      <c r="TJ56" s="15"/>
      <c r="TK56" s="15"/>
      <c r="TL56" s="15"/>
      <c r="TM56" s="15"/>
      <c r="TN56" s="15"/>
      <c r="TO56" s="15"/>
      <c r="TP56" s="15"/>
      <c r="TQ56" s="15"/>
      <c r="TR56" s="15"/>
      <c r="TS56" s="15"/>
      <c r="TT56" s="15"/>
      <c r="TU56" s="15"/>
      <c r="TV56" s="15"/>
      <c r="TW56" s="15"/>
      <c r="TX56" s="15"/>
      <c r="TY56" s="15"/>
      <c r="TZ56" s="15"/>
      <c r="UA56" s="15"/>
      <c r="UB56" s="15"/>
      <c r="UC56" s="15"/>
      <c r="UD56" s="15"/>
      <c r="UE56" s="15"/>
      <c r="UF56" s="15"/>
      <c r="UG56" s="15"/>
      <c r="UH56" s="15"/>
      <c r="UI56" s="15"/>
      <c r="UJ56" s="15"/>
      <c r="UK56" s="15"/>
      <c r="UL56" s="15"/>
      <c r="UM56" s="15"/>
      <c r="UN56" s="15"/>
      <c r="UO56" s="15"/>
      <c r="UP56" s="15"/>
      <c r="UQ56" s="15"/>
      <c r="UR56" s="15"/>
      <c r="US56" s="15"/>
      <c r="UT56" s="15"/>
      <c r="UU56" s="15"/>
      <c r="UV56" s="15"/>
      <c r="UW56" s="15"/>
      <c r="UX56" s="15"/>
      <c r="UY56" s="15"/>
      <c r="UZ56" s="15"/>
      <c r="VA56" s="15"/>
      <c r="VB56" s="15"/>
      <c r="VC56" s="15"/>
      <c r="VD56" s="15"/>
      <c r="VE56" s="15"/>
      <c r="VF56" s="15"/>
      <c r="VG56" s="15"/>
      <c r="VH56" s="15"/>
      <c r="VI56" s="15"/>
      <c r="VJ56" s="15"/>
      <c r="VK56" s="15"/>
      <c r="VL56" s="15"/>
      <c r="VM56" s="15"/>
      <c r="VN56" s="15"/>
      <c r="VO56" s="15"/>
      <c r="VP56" s="15"/>
      <c r="VQ56" s="15"/>
      <c r="VR56" s="15"/>
      <c r="VS56" s="15"/>
      <c r="VT56" s="15"/>
      <c r="VU56" s="15"/>
      <c r="VV56" s="15"/>
      <c r="VW56" s="15"/>
      <c r="VX56" s="15"/>
      <c r="VY56" s="15"/>
      <c r="VZ56" s="15"/>
      <c r="WA56" s="15"/>
      <c r="WB56" s="15"/>
      <c r="WC56" s="15"/>
      <c r="WD56" s="15"/>
      <c r="WE56" s="15"/>
      <c r="WF56" s="15"/>
      <c r="WG56" s="15"/>
      <c r="WH56" s="15"/>
      <c r="WI56" s="15"/>
      <c r="WJ56" s="15"/>
      <c r="WK56" s="15"/>
      <c r="WL56" s="15"/>
      <c r="WM56" s="15"/>
      <c r="WN56" s="15"/>
      <c r="WO56" s="15"/>
      <c r="WP56" s="15"/>
      <c r="WQ56" s="15"/>
      <c r="WR56" s="15"/>
      <c r="WS56" s="15"/>
      <c r="WT56" s="15"/>
      <c r="WU56" s="15"/>
      <c r="WV56" s="15"/>
      <c r="WW56" s="15"/>
      <c r="WX56" s="15"/>
      <c r="WY56" s="15"/>
      <c r="WZ56" s="15"/>
      <c r="XA56" s="15"/>
      <c r="XB56" s="15"/>
      <c r="XC56" s="15"/>
      <c r="XD56" s="15"/>
      <c r="XE56" s="15"/>
      <c r="XF56" s="15"/>
      <c r="XG56" s="15"/>
      <c r="XH56" s="15"/>
      <c r="XI56" s="15"/>
      <c r="XJ56" s="15"/>
      <c r="XK56" s="15"/>
      <c r="XL56" s="15"/>
      <c r="XM56" s="15"/>
      <c r="XN56" s="15"/>
      <c r="XO56" s="15"/>
      <c r="XP56" s="15"/>
      <c r="XQ56" s="15"/>
      <c r="XR56" s="15"/>
      <c r="XS56" s="15"/>
      <c r="XT56" s="15"/>
      <c r="XU56" s="15"/>
      <c r="XV56" s="15"/>
      <c r="XW56" s="15"/>
      <c r="XX56" s="15"/>
      <c r="XY56" s="15"/>
      <c r="XZ56" s="15"/>
      <c r="YA56" s="15"/>
      <c r="YB56" s="15"/>
      <c r="YC56" s="15"/>
      <c r="YD56" s="15"/>
      <c r="YE56" s="15"/>
      <c r="YF56" s="15"/>
      <c r="YG56" s="15"/>
      <c r="YH56" s="15"/>
      <c r="YI56" s="15"/>
      <c r="YJ56" s="15"/>
      <c r="YK56" s="15"/>
      <c r="YL56" s="15"/>
      <c r="YM56" s="15"/>
      <c r="YN56" s="15"/>
      <c r="YO56" s="15"/>
      <c r="YP56" s="15"/>
    </row>
    <row r="57" spans="1:666" s="22" customFormat="1" x14ac:dyDescent="0.25">
      <c r="A57" s="15"/>
      <c r="B57" s="15"/>
      <c r="C57" s="15"/>
      <c r="D57" s="16"/>
      <c r="E57" s="17"/>
      <c r="F57" s="18"/>
      <c r="G57" s="19"/>
      <c r="H57" s="18"/>
      <c r="I57" s="18"/>
      <c r="J57" s="19"/>
      <c r="K57" s="19"/>
      <c r="L57" s="19"/>
      <c r="M57" s="19"/>
      <c r="N57" s="19"/>
      <c r="O57" s="18"/>
      <c r="P57" s="20"/>
      <c r="Q57" s="20"/>
      <c r="R57" s="20"/>
      <c r="S57" s="20"/>
      <c r="T57" s="20"/>
      <c r="U57" s="19"/>
      <c r="V57" s="21"/>
      <c r="W57" s="21"/>
      <c r="X57" s="21"/>
      <c r="Y57" s="18"/>
      <c r="Z57" s="18"/>
      <c r="AA57" s="18"/>
      <c r="AB57" s="18"/>
      <c r="AC57" s="18"/>
      <c r="AD57" s="18"/>
      <c r="AE57" s="18"/>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c r="IW57" s="15"/>
      <c r="IX57" s="15"/>
      <c r="IY57" s="15"/>
      <c r="IZ57" s="15"/>
      <c r="JA57" s="15"/>
      <c r="JB57" s="15"/>
      <c r="JC57" s="15"/>
      <c r="JD57" s="15"/>
      <c r="JE57" s="15"/>
      <c r="JF57" s="15"/>
      <c r="JG57" s="15"/>
      <c r="JH57" s="15"/>
      <c r="JI57" s="15"/>
      <c r="JJ57" s="15"/>
      <c r="JK57" s="15"/>
      <c r="JL57" s="15"/>
      <c r="JM57" s="15"/>
      <c r="JN57" s="15"/>
      <c r="JO57" s="15"/>
      <c r="JP57" s="15"/>
      <c r="JQ57" s="15"/>
      <c r="JR57" s="15"/>
      <c r="JS57" s="15"/>
      <c r="JT57" s="15"/>
      <c r="JU57" s="15"/>
      <c r="JV57" s="15"/>
      <c r="JW57" s="15"/>
      <c r="JX57" s="15"/>
      <c r="JY57" s="15"/>
      <c r="JZ57" s="15"/>
      <c r="KA57" s="15"/>
      <c r="KB57" s="15"/>
      <c r="KC57" s="15"/>
      <c r="KD57" s="15"/>
      <c r="KE57" s="15"/>
      <c r="KF57" s="15"/>
      <c r="KG57" s="15"/>
      <c r="KH57" s="15"/>
      <c r="KI57" s="15"/>
      <c r="KJ57" s="15"/>
      <c r="KK57" s="15"/>
      <c r="KL57" s="15"/>
      <c r="KM57" s="15"/>
      <c r="KN57" s="15"/>
      <c r="KO57" s="15"/>
      <c r="KP57" s="15"/>
      <c r="KQ57" s="15"/>
      <c r="KR57" s="15"/>
      <c r="KS57" s="15"/>
      <c r="KT57" s="15"/>
      <c r="KU57" s="15"/>
      <c r="KV57" s="15"/>
      <c r="KW57" s="15"/>
      <c r="KX57" s="15"/>
      <c r="KY57" s="15"/>
      <c r="KZ57" s="15"/>
      <c r="LA57" s="15"/>
      <c r="LB57" s="15"/>
      <c r="LC57" s="15"/>
      <c r="LD57" s="15"/>
      <c r="LE57" s="15"/>
      <c r="LF57" s="15"/>
      <c r="LG57" s="15"/>
      <c r="LH57" s="15"/>
      <c r="LI57" s="15"/>
      <c r="LJ57" s="15"/>
      <c r="LK57" s="15"/>
      <c r="LL57" s="15"/>
      <c r="LM57" s="15"/>
      <c r="LN57" s="15"/>
      <c r="LO57" s="15"/>
      <c r="LP57" s="15"/>
      <c r="LQ57" s="15"/>
      <c r="LR57" s="15"/>
      <c r="LS57" s="15"/>
      <c r="LT57" s="15"/>
      <c r="LU57" s="15"/>
      <c r="LV57" s="15"/>
      <c r="LW57" s="15"/>
      <c r="LX57" s="15"/>
      <c r="LY57" s="15"/>
      <c r="LZ57" s="15"/>
      <c r="MA57" s="15"/>
      <c r="MB57" s="15"/>
      <c r="MC57" s="15"/>
      <c r="MD57" s="15"/>
      <c r="ME57" s="15"/>
      <c r="MF57" s="15"/>
      <c r="MG57" s="15"/>
      <c r="MH57" s="15"/>
      <c r="MI57" s="15"/>
      <c r="MJ57" s="15"/>
      <c r="MK57" s="15"/>
      <c r="ML57" s="15"/>
      <c r="MM57" s="15"/>
      <c r="MN57" s="15"/>
      <c r="MO57" s="15"/>
      <c r="MP57" s="15"/>
      <c r="MQ57" s="15"/>
      <c r="MR57" s="15"/>
      <c r="MS57" s="15"/>
      <c r="MT57" s="15"/>
      <c r="MU57" s="15"/>
      <c r="MV57" s="15"/>
      <c r="MW57" s="15"/>
      <c r="MX57" s="15"/>
      <c r="MY57" s="15"/>
      <c r="MZ57" s="15"/>
      <c r="NA57" s="15"/>
      <c r="NB57" s="15"/>
      <c r="NC57" s="15"/>
      <c r="ND57" s="15"/>
      <c r="NE57" s="15"/>
      <c r="NF57" s="15"/>
      <c r="NG57" s="15"/>
      <c r="NH57" s="15"/>
      <c r="NI57" s="15"/>
      <c r="NJ57" s="15"/>
      <c r="NK57" s="15"/>
      <c r="NL57" s="15"/>
      <c r="NM57" s="15"/>
      <c r="NN57" s="15"/>
      <c r="NO57" s="15"/>
      <c r="NP57" s="15"/>
      <c r="NQ57" s="15"/>
      <c r="NR57" s="15"/>
      <c r="NS57" s="15"/>
      <c r="NT57" s="15"/>
      <c r="NU57" s="15"/>
      <c r="NV57" s="15"/>
      <c r="NW57" s="15"/>
      <c r="NX57" s="15"/>
      <c r="NY57" s="15"/>
      <c r="NZ57" s="15"/>
      <c r="OA57" s="15"/>
      <c r="OB57" s="15"/>
      <c r="OC57" s="15"/>
      <c r="OD57" s="15"/>
      <c r="OE57" s="15"/>
      <c r="OF57" s="15"/>
      <c r="OG57" s="15"/>
      <c r="OH57" s="15"/>
      <c r="OI57" s="15"/>
      <c r="OJ57" s="15"/>
      <c r="OK57" s="15"/>
      <c r="OL57" s="15"/>
      <c r="OM57" s="15"/>
      <c r="ON57" s="15"/>
      <c r="OO57" s="15"/>
      <c r="OP57" s="15"/>
      <c r="OQ57" s="15"/>
      <c r="OR57" s="15"/>
      <c r="OS57" s="15"/>
      <c r="OT57" s="15"/>
      <c r="OU57" s="15"/>
      <c r="OV57" s="15"/>
      <c r="OW57" s="15"/>
      <c r="OX57" s="15"/>
      <c r="OY57" s="15"/>
      <c r="OZ57" s="15"/>
      <c r="PA57" s="15"/>
      <c r="PB57" s="15"/>
      <c r="PC57" s="15"/>
      <c r="PD57" s="15"/>
      <c r="PE57" s="15"/>
      <c r="PF57" s="15"/>
      <c r="PG57" s="15"/>
      <c r="PH57" s="15"/>
      <c r="PI57" s="15"/>
      <c r="PJ57" s="15"/>
      <c r="PK57" s="15"/>
      <c r="PL57" s="15"/>
      <c r="PM57" s="15"/>
      <c r="PN57" s="15"/>
      <c r="PO57" s="15"/>
      <c r="PP57" s="15"/>
      <c r="PQ57" s="15"/>
      <c r="PR57" s="15"/>
      <c r="PS57" s="15"/>
      <c r="PT57" s="15"/>
      <c r="PU57" s="15"/>
      <c r="PV57" s="15"/>
      <c r="PW57" s="15"/>
      <c r="PX57" s="15"/>
      <c r="PY57" s="15"/>
      <c r="PZ57" s="15"/>
      <c r="QA57" s="15"/>
      <c r="QB57" s="15"/>
      <c r="QC57" s="15"/>
      <c r="QD57" s="15"/>
      <c r="QE57" s="15"/>
      <c r="QF57" s="15"/>
      <c r="QG57" s="15"/>
      <c r="QH57" s="15"/>
      <c r="QI57" s="15"/>
      <c r="QJ57" s="15"/>
      <c r="QK57" s="15"/>
      <c r="QL57" s="15"/>
      <c r="QM57" s="15"/>
      <c r="QN57" s="15"/>
      <c r="QO57" s="15"/>
      <c r="QP57" s="15"/>
      <c r="QQ57" s="15"/>
      <c r="QR57" s="15"/>
      <c r="QS57" s="15"/>
      <c r="QT57" s="15"/>
      <c r="QU57" s="15"/>
      <c r="QV57" s="15"/>
      <c r="QW57" s="15"/>
      <c r="QX57" s="15"/>
      <c r="QY57" s="15"/>
      <c r="QZ57" s="15"/>
      <c r="RA57" s="15"/>
      <c r="RB57" s="15"/>
      <c r="RC57" s="15"/>
      <c r="RD57" s="15"/>
      <c r="RE57" s="15"/>
      <c r="RF57" s="15"/>
      <c r="RG57" s="15"/>
      <c r="RH57" s="15"/>
      <c r="RI57" s="15"/>
      <c r="RJ57" s="15"/>
      <c r="RK57" s="15"/>
      <c r="RL57" s="15"/>
      <c r="RM57" s="15"/>
      <c r="RN57" s="15"/>
      <c r="RO57" s="15"/>
      <c r="RP57" s="15"/>
      <c r="RQ57" s="15"/>
      <c r="RR57" s="15"/>
      <c r="RS57" s="15"/>
      <c r="RT57" s="15"/>
      <c r="RU57" s="15"/>
      <c r="RV57" s="15"/>
      <c r="RW57" s="15"/>
      <c r="RX57" s="15"/>
      <c r="RY57" s="15"/>
      <c r="RZ57" s="15"/>
      <c r="SA57" s="15"/>
      <c r="SB57" s="15"/>
      <c r="SC57" s="15"/>
      <c r="SD57" s="15"/>
      <c r="SE57" s="15"/>
      <c r="SF57" s="15"/>
      <c r="SG57" s="15"/>
      <c r="SH57" s="15"/>
      <c r="SI57" s="15"/>
      <c r="SJ57" s="15"/>
      <c r="SK57" s="15"/>
      <c r="SL57" s="15"/>
      <c r="SM57" s="15"/>
      <c r="SN57" s="15"/>
      <c r="SO57" s="15"/>
      <c r="SP57" s="15"/>
      <c r="SQ57" s="15"/>
      <c r="SR57" s="15"/>
      <c r="SS57" s="15"/>
      <c r="ST57" s="15"/>
      <c r="SU57" s="15"/>
      <c r="SV57" s="15"/>
      <c r="SW57" s="15"/>
      <c r="SX57" s="15"/>
      <c r="SY57" s="15"/>
      <c r="SZ57" s="15"/>
      <c r="TA57" s="15"/>
      <c r="TB57" s="15"/>
      <c r="TC57" s="15"/>
      <c r="TD57" s="15"/>
      <c r="TE57" s="15"/>
      <c r="TF57" s="15"/>
      <c r="TG57" s="15"/>
      <c r="TH57" s="15"/>
      <c r="TI57" s="15"/>
      <c r="TJ57" s="15"/>
      <c r="TK57" s="15"/>
      <c r="TL57" s="15"/>
      <c r="TM57" s="15"/>
      <c r="TN57" s="15"/>
      <c r="TO57" s="15"/>
      <c r="TP57" s="15"/>
      <c r="TQ57" s="15"/>
      <c r="TR57" s="15"/>
      <c r="TS57" s="15"/>
      <c r="TT57" s="15"/>
      <c r="TU57" s="15"/>
      <c r="TV57" s="15"/>
      <c r="TW57" s="15"/>
      <c r="TX57" s="15"/>
      <c r="TY57" s="15"/>
      <c r="TZ57" s="15"/>
      <c r="UA57" s="15"/>
      <c r="UB57" s="15"/>
      <c r="UC57" s="15"/>
      <c r="UD57" s="15"/>
      <c r="UE57" s="15"/>
      <c r="UF57" s="15"/>
      <c r="UG57" s="15"/>
      <c r="UH57" s="15"/>
      <c r="UI57" s="15"/>
      <c r="UJ57" s="15"/>
      <c r="UK57" s="15"/>
      <c r="UL57" s="15"/>
      <c r="UM57" s="15"/>
      <c r="UN57" s="15"/>
      <c r="UO57" s="15"/>
      <c r="UP57" s="15"/>
      <c r="UQ57" s="15"/>
      <c r="UR57" s="15"/>
      <c r="US57" s="15"/>
      <c r="UT57" s="15"/>
      <c r="UU57" s="15"/>
      <c r="UV57" s="15"/>
      <c r="UW57" s="15"/>
      <c r="UX57" s="15"/>
      <c r="UY57" s="15"/>
      <c r="UZ57" s="15"/>
      <c r="VA57" s="15"/>
      <c r="VB57" s="15"/>
      <c r="VC57" s="15"/>
      <c r="VD57" s="15"/>
      <c r="VE57" s="15"/>
      <c r="VF57" s="15"/>
      <c r="VG57" s="15"/>
      <c r="VH57" s="15"/>
      <c r="VI57" s="15"/>
      <c r="VJ57" s="15"/>
      <c r="VK57" s="15"/>
      <c r="VL57" s="15"/>
      <c r="VM57" s="15"/>
      <c r="VN57" s="15"/>
      <c r="VO57" s="15"/>
      <c r="VP57" s="15"/>
      <c r="VQ57" s="15"/>
      <c r="VR57" s="15"/>
      <c r="VS57" s="15"/>
      <c r="VT57" s="15"/>
      <c r="VU57" s="15"/>
      <c r="VV57" s="15"/>
      <c r="VW57" s="15"/>
      <c r="VX57" s="15"/>
      <c r="VY57" s="15"/>
      <c r="VZ57" s="15"/>
      <c r="WA57" s="15"/>
      <c r="WB57" s="15"/>
      <c r="WC57" s="15"/>
      <c r="WD57" s="15"/>
      <c r="WE57" s="15"/>
      <c r="WF57" s="15"/>
      <c r="WG57" s="15"/>
      <c r="WH57" s="15"/>
      <c r="WI57" s="15"/>
      <c r="WJ57" s="15"/>
      <c r="WK57" s="15"/>
      <c r="WL57" s="15"/>
      <c r="WM57" s="15"/>
      <c r="WN57" s="15"/>
      <c r="WO57" s="15"/>
      <c r="WP57" s="15"/>
      <c r="WQ57" s="15"/>
      <c r="WR57" s="15"/>
      <c r="WS57" s="15"/>
      <c r="WT57" s="15"/>
      <c r="WU57" s="15"/>
      <c r="WV57" s="15"/>
      <c r="WW57" s="15"/>
      <c r="WX57" s="15"/>
      <c r="WY57" s="15"/>
      <c r="WZ57" s="15"/>
      <c r="XA57" s="15"/>
      <c r="XB57" s="15"/>
      <c r="XC57" s="15"/>
      <c r="XD57" s="15"/>
      <c r="XE57" s="15"/>
      <c r="XF57" s="15"/>
      <c r="XG57" s="15"/>
      <c r="XH57" s="15"/>
      <c r="XI57" s="15"/>
      <c r="XJ57" s="15"/>
      <c r="XK57" s="15"/>
      <c r="XL57" s="15"/>
      <c r="XM57" s="15"/>
      <c r="XN57" s="15"/>
      <c r="XO57" s="15"/>
      <c r="XP57" s="15"/>
      <c r="XQ57" s="15"/>
      <c r="XR57" s="15"/>
      <c r="XS57" s="15"/>
      <c r="XT57" s="15"/>
      <c r="XU57" s="15"/>
      <c r="XV57" s="15"/>
      <c r="XW57" s="15"/>
      <c r="XX57" s="15"/>
      <c r="XY57" s="15"/>
      <c r="XZ57" s="15"/>
      <c r="YA57" s="15"/>
      <c r="YB57" s="15"/>
      <c r="YC57" s="15"/>
      <c r="YD57" s="15"/>
      <c r="YE57" s="15"/>
      <c r="YF57" s="15"/>
      <c r="YG57" s="15"/>
      <c r="YH57" s="15"/>
      <c r="YI57" s="15"/>
      <c r="YJ57" s="15"/>
      <c r="YK57" s="15"/>
      <c r="YL57" s="15"/>
      <c r="YM57" s="15"/>
      <c r="YN57" s="15"/>
      <c r="YO57" s="15"/>
      <c r="YP57" s="15"/>
    </row>
    <row r="58" spans="1:666" s="22" customFormat="1" x14ac:dyDescent="0.25">
      <c r="A58" s="15"/>
      <c r="B58" s="15"/>
      <c r="C58" t="s">
        <v>415</v>
      </c>
      <c r="D58" s="16"/>
      <c r="E58" s="17"/>
      <c r="F58" s="18"/>
      <c r="G58" s="19"/>
      <c r="H58" s="18"/>
      <c r="I58" s="18"/>
      <c r="J58" s="19"/>
      <c r="K58" s="19"/>
      <c r="L58" s="19"/>
      <c r="M58" s="19"/>
      <c r="N58" s="19"/>
      <c r="O58" s="18"/>
      <c r="P58" s="20"/>
      <c r="Q58" s="20"/>
      <c r="R58" s="20"/>
      <c r="S58" s="20"/>
      <c r="T58" s="20"/>
      <c r="U58" s="19"/>
      <c r="V58" s="21"/>
      <c r="W58" s="21"/>
      <c r="X58" s="21"/>
      <c r="Y58" s="18"/>
      <c r="Z58" s="18"/>
      <c r="AA58" s="18"/>
      <c r="AB58" s="18"/>
      <c r="AC58" s="18"/>
      <c r="AD58" s="18"/>
      <c r="AE58" s="18"/>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c r="IX58" s="15"/>
      <c r="IY58" s="15"/>
      <c r="IZ58" s="15"/>
      <c r="JA58" s="15"/>
      <c r="JB58" s="15"/>
      <c r="JC58" s="15"/>
      <c r="JD58" s="15"/>
      <c r="JE58" s="15"/>
      <c r="JF58" s="15"/>
      <c r="JG58" s="15"/>
      <c r="JH58" s="15"/>
      <c r="JI58" s="15"/>
      <c r="JJ58" s="15"/>
      <c r="JK58" s="15"/>
      <c r="JL58" s="15"/>
      <c r="JM58" s="15"/>
      <c r="JN58" s="15"/>
      <c r="JO58" s="15"/>
      <c r="JP58" s="15"/>
      <c r="JQ58" s="15"/>
      <c r="JR58" s="15"/>
      <c r="JS58" s="15"/>
      <c r="JT58" s="15"/>
      <c r="JU58" s="15"/>
      <c r="JV58" s="15"/>
      <c r="JW58" s="15"/>
      <c r="JX58" s="15"/>
      <c r="JY58" s="15"/>
      <c r="JZ58" s="15"/>
      <c r="KA58" s="15"/>
      <c r="KB58" s="15"/>
      <c r="KC58" s="15"/>
      <c r="KD58" s="15"/>
      <c r="KE58" s="15"/>
      <c r="KF58" s="15"/>
      <c r="KG58" s="15"/>
      <c r="KH58" s="15"/>
      <c r="KI58" s="15"/>
      <c r="KJ58" s="15"/>
      <c r="KK58" s="15"/>
      <c r="KL58" s="15"/>
      <c r="KM58" s="15"/>
      <c r="KN58" s="15"/>
      <c r="KO58" s="15"/>
      <c r="KP58" s="15"/>
      <c r="KQ58" s="15"/>
      <c r="KR58" s="15"/>
      <c r="KS58" s="15"/>
      <c r="KT58" s="15"/>
      <c r="KU58" s="15"/>
      <c r="KV58" s="15"/>
      <c r="KW58" s="15"/>
      <c r="KX58" s="15"/>
      <c r="KY58" s="15"/>
      <c r="KZ58" s="15"/>
      <c r="LA58" s="15"/>
      <c r="LB58" s="15"/>
      <c r="LC58" s="15"/>
      <c r="LD58" s="15"/>
      <c r="LE58" s="15"/>
      <c r="LF58" s="15"/>
      <c r="LG58" s="15"/>
      <c r="LH58" s="15"/>
      <c r="LI58" s="15"/>
      <c r="LJ58" s="15"/>
      <c r="LK58" s="15"/>
      <c r="LL58" s="15"/>
      <c r="LM58" s="15"/>
      <c r="LN58" s="15"/>
      <c r="LO58" s="15"/>
      <c r="LP58" s="15"/>
      <c r="LQ58" s="15"/>
      <c r="LR58" s="15"/>
      <c r="LS58" s="15"/>
      <c r="LT58" s="15"/>
      <c r="LU58" s="15"/>
      <c r="LV58" s="15"/>
      <c r="LW58" s="15"/>
      <c r="LX58" s="15"/>
      <c r="LY58" s="15"/>
      <c r="LZ58" s="15"/>
      <c r="MA58" s="15"/>
      <c r="MB58" s="15"/>
      <c r="MC58" s="15"/>
      <c r="MD58" s="15"/>
      <c r="ME58" s="15"/>
      <c r="MF58" s="15"/>
      <c r="MG58" s="15"/>
      <c r="MH58" s="15"/>
      <c r="MI58" s="15"/>
      <c r="MJ58" s="15"/>
      <c r="MK58" s="15"/>
      <c r="ML58" s="15"/>
      <c r="MM58" s="15"/>
      <c r="MN58" s="15"/>
      <c r="MO58" s="15"/>
      <c r="MP58" s="15"/>
      <c r="MQ58" s="15"/>
      <c r="MR58" s="15"/>
      <c r="MS58" s="15"/>
      <c r="MT58" s="15"/>
      <c r="MU58" s="15"/>
      <c r="MV58" s="15"/>
      <c r="MW58" s="15"/>
      <c r="MX58" s="15"/>
      <c r="MY58" s="15"/>
      <c r="MZ58" s="15"/>
      <c r="NA58" s="15"/>
      <c r="NB58" s="15"/>
      <c r="NC58" s="15"/>
      <c r="ND58" s="15"/>
      <c r="NE58" s="15"/>
      <c r="NF58" s="15"/>
      <c r="NG58" s="15"/>
      <c r="NH58" s="15"/>
      <c r="NI58" s="15"/>
      <c r="NJ58" s="15"/>
      <c r="NK58" s="15"/>
      <c r="NL58" s="15"/>
      <c r="NM58" s="15"/>
      <c r="NN58" s="15"/>
      <c r="NO58" s="15"/>
      <c r="NP58" s="15"/>
      <c r="NQ58" s="15"/>
      <c r="NR58" s="15"/>
      <c r="NS58" s="15"/>
      <c r="NT58" s="15"/>
      <c r="NU58" s="15"/>
      <c r="NV58" s="15"/>
      <c r="NW58" s="15"/>
      <c r="NX58" s="15"/>
      <c r="NY58" s="15"/>
      <c r="NZ58" s="15"/>
      <c r="OA58" s="15"/>
      <c r="OB58" s="15"/>
      <c r="OC58" s="15"/>
      <c r="OD58" s="15"/>
      <c r="OE58" s="15"/>
      <c r="OF58" s="15"/>
      <c r="OG58" s="15"/>
      <c r="OH58" s="15"/>
      <c r="OI58" s="15"/>
      <c r="OJ58" s="15"/>
      <c r="OK58" s="15"/>
      <c r="OL58" s="15"/>
      <c r="OM58" s="15"/>
      <c r="ON58" s="15"/>
      <c r="OO58" s="15"/>
      <c r="OP58" s="15"/>
      <c r="OQ58" s="15"/>
      <c r="OR58" s="15"/>
      <c r="OS58" s="15"/>
      <c r="OT58" s="15"/>
      <c r="OU58" s="15"/>
      <c r="OV58" s="15"/>
      <c r="OW58" s="15"/>
      <c r="OX58" s="15"/>
      <c r="OY58" s="15"/>
      <c r="OZ58" s="15"/>
      <c r="PA58" s="15"/>
      <c r="PB58" s="15"/>
      <c r="PC58" s="15"/>
      <c r="PD58" s="15"/>
      <c r="PE58" s="15"/>
      <c r="PF58" s="15"/>
      <c r="PG58" s="15"/>
      <c r="PH58" s="15"/>
      <c r="PI58" s="15"/>
      <c r="PJ58" s="15"/>
      <c r="PK58" s="15"/>
      <c r="PL58" s="15"/>
      <c r="PM58" s="15"/>
      <c r="PN58" s="15"/>
      <c r="PO58" s="15"/>
      <c r="PP58" s="15"/>
      <c r="PQ58" s="15"/>
      <c r="PR58" s="15"/>
      <c r="PS58" s="15"/>
      <c r="PT58" s="15"/>
      <c r="PU58" s="15"/>
      <c r="PV58" s="15"/>
      <c r="PW58" s="15"/>
      <c r="PX58" s="15"/>
      <c r="PY58" s="15"/>
      <c r="PZ58" s="15"/>
      <c r="QA58" s="15"/>
      <c r="QB58" s="15"/>
      <c r="QC58" s="15"/>
      <c r="QD58" s="15"/>
      <c r="QE58" s="15"/>
      <c r="QF58" s="15"/>
      <c r="QG58" s="15"/>
      <c r="QH58" s="15"/>
      <c r="QI58" s="15"/>
      <c r="QJ58" s="15"/>
      <c r="QK58" s="15"/>
      <c r="QL58" s="15"/>
      <c r="QM58" s="15"/>
      <c r="QN58" s="15"/>
      <c r="QO58" s="15"/>
      <c r="QP58" s="15"/>
      <c r="QQ58" s="15"/>
      <c r="QR58" s="15"/>
      <c r="QS58" s="15"/>
      <c r="QT58" s="15"/>
      <c r="QU58" s="15"/>
      <c r="QV58" s="15"/>
      <c r="QW58" s="15"/>
      <c r="QX58" s="15"/>
      <c r="QY58" s="15"/>
      <c r="QZ58" s="15"/>
      <c r="RA58" s="15"/>
      <c r="RB58" s="15"/>
      <c r="RC58" s="15"/>
      <c r="RD58" s="15"/>
      <c r="RE58" s="15"/>
      <c r="RF58" s="15"/>
      <c r="RG58" s="15"/>
      <c r="RH58" s="15"/>
      <c r="RI58" s="15"/>
      <c r="RJ58" s="15"/>
      <c r="RK58" s="15"/>
      <c r="RL58" s="15"/>
      <c r="RM58" s="15"/>
      <c r="RN58" s="15"/>
      <c r="RO58" s="15"/>
      <c r="RP58" s="15"/>
      <c r="RQ58" s="15"/>
      <c r="RR58" s="15"/>
      <c r="RS58" s="15"/>
      <c r="RT58" s="15"/>
      <c r="RU58" s="15"/>
      <c r="RV58" s="15"/>
      <c r="RW58" s="15"/>
      <c r="RX58" s="15"/>
      <c r="RY58" s="15"/>
      <c r="RZ58" s="15"/>
      <c r="SA58" s="15"/>
      <c r="SB58" s="15"/>
      <c r="SC58" s="15"/>
      <c r="SD58" s="15"/>
      <c r="SE58" s="15"/>
      <c r="SF58" s="15"/>
      <c r="SG58" s="15"/>
      <c r="SH58" s="15"/>
      <c r="SI58" s="15"/>
      <c r="SJ58" s="15"/>
      <c r="SK58" s="15"/>
      <c r="SL58" s="15"/>
      <c r="SM58" s="15"/>
      <c r="SN58" s="15"/>
      <c r="SO58" s="15"/>
      <c r="SP58" s="15"/>
      <c r="SQ58" s="15"/>
      <c r="SR58" s="15"/>
      <c r="SS58" s="15"/>
      <c r="ST58" s="15"/>
      <c r="SU58" s="15"/>
      <c r="SV58" s="15"/>
      <c r="SW58" s="15"/>
      <c r="SX58" s="15"/>
      <c r="SY58" s="15"/>
      <c r="SZ58" s="15"/>
      <c r="TA58" s="15"/>
      <c r="TB58" s="15"/>
      <c r="TC58" s="15"/>
      <c r="TD58" s="15"/>
      <c r="TE58" s="15"/>
      <c r="TF58" s="15"/>
      <c r="TG58" s="15"/>
      <c r="TH58" s="15"/>
      <c r="TI58" s="15"/>
      <c r="TJ58" s="15"/>
      <c r="TK58" s="15"/>
      <c r="TL58" s="15"/>
      <c r="TM58" s="15"/>
      <c r="TN58" s="15"/>
      <c r="TO58" s="15"/>
      <c r="TP58" s="15"/>
      <c r="TQ58" s="15"/>
      <c r="TR58" s="15"/>
      <c r="TS58" s="15"/>
      <c r="TT58" s="15"/>
      <c r="TU58" s="15"/>
      <c r="TV58" s="15"/>
      <c r="TW58" s="15"/>
      <c r="TX58" s="15"/>
      <c r="TY58" s="15"/>
      <c r="TZ58" s="15"/>
      <c r="UA58" s="15"/>
      <c r="UB58" s="15"/>
      <c r="UC58" s="15"/>
      <c r="UD58" s="15"/>
      <c r="UE58" s="15"/>
      <c r="UF58" s="15"/>
      <c r="UG58" s="15"/>
      <c r="UH58" s="15"/>
      <c r="UI58" s="15"/>
      <c r="UJ58" s="15"/>
      <c r="UK58" s="15"/>
      <c r="UL58" s="15"/>
      <c r="UM58" s="15"/>
      <c r="UN58" s="15"/>
      <c r="UO58" s="15"/>
      <c r="UP58" s="15"/>
      <c r="UQ58" s="15"/>
      <c r="UR58" s="15"/>
      <c r="US58" s="15"/>
      <c r="UT58" s="15"/>
      <c r="UU58" s="15"/>
      <c r="UV58" s="15"/>
      <c r="UW58" s="15"/>
      <c r="UX58" s="15"/>
      <c r="UY58" s="15"/>
      <c r="UZ58" s="15"/>
      <c r="VA58" s="15"/>
      <c r="VB58" s="15"/>
      <c r="VC58" s="15"/>
      <c r="VD58" s="15"/>
      <c r="VE58" s="15"/>
      <c r="VF58" s="15"/>
      <c r="VG58" s="15"/>
      <c r="VH58" s="15"/>
      <c r="VI58" s="15"/>
      <c r="VJ58" s="15"/>
      <c r="VK58" s="15"/>
      <c r="VL58" s="15"/>
      <c r="VM58" s="15"/>
      <c r="VN58" s="15"/>
      <c r="VO58" s="15"/>
      <c r="VP58" s="15"/>
      <c r="VQ58" s="15"/>
      <c r="VR58" s="15"/>
      <c r="VS58" s="15"/>
      <c r="VT58" s="15"/>
      <c r="VU58" s="15"/>
      <c r="VV58" s="15"/>
      <c r="VW58" s="15"/>
      <c r="VX58" s="15"/>
      <c r="VY58" s="15"/>
      <c r="VZ58" s="15"/>
      <c r="WA58" s="15"/>
      <c r="WB58" s="15"/>
      <c r="WC58" s="15"/>
      <c r="WD58" s="15"/>
      <c r="WE58" s="15"/>
      <c r="WF58" s="15"/>
      <c r="WG58" s="15"/>
      <c r="WH58" s="15"/>
      <c r="WI58" s="15"/>
      <c r="WJ58" s="15"/>
      <c r="WK58" s="15"/>
      <c r="WL58" s="15"/>
      <c r="WM58" s="15"/>
      <c r="WN58" s="15"/>
      <c r="WO58" s="15"/>
      <c r="WP58" s="15"/>
      <c r="WQ58" s="15"/>
      <c r="WR58" s="15"/>
      <c r="WS58" s="15"/>
      <c r="WT58" s="15"/>
      <c r="WU58" s="15"/>
      <c r="WV58" s="15"/>
      <c r="WW58" s="15"/>
      <c r="WX58" s="15"/>
      <c r="WY58" s="15"/>
      <c r="WZ58" s="15"/>
      <c r="XA58" s="15"/>
      <c r="XB58" s="15"/>
      <c r="XC58" s="15"/>
      <c r="XD58" s="15"/>
      <c r="XE58" s="15"/>
      <c r="XF58" s="15"/>
      <c r="XG58" s="15"/>
      <c r="XH58" s="15"/>
      <c r="XI58" s="15"/>
      <c r="XJ58" s="15"/>
      <c r="XK58" s="15"/>
      <c r="XL58" s="15"/>
      <c r="XM58" s="15"/>
      <c r="XN58" s="15"/>
      <c r="XO58" s="15"/>
      <c r="XP58" s="15"/>
      <c r="XQ58" s="15"/>
      <c r="XR58" s="15"/>
      <c r="XS58" s="15"/>
      <c r="XT58" s="15"/>
      <c r="XU58" s="15"/>
      <c r="XV58" s="15"/>
      <c r="XW58" s="15"/>
      <c r="XX58" s="15"/>
      <c r="XY58" s="15"/>
      <c r="XZ58" s="15"/>
      <c r="YA58" s="15"/>
      <c r="YB58" s="15"/>
      <c r="YC58" s="15"/>
      <c r="YD58" s="15"/>
      <c r="YE58" s="15"/>
      <c r="YF58" s="15"/>
      <c r="YG58" s="15"/>
      <c r="YH58" s="15"/>
      <c r="YI58" s="15"/>
      <c r="YJ58" s="15"/>
      <c r="YK58" s="15"/>
      <c r="YL58" s="15"/>
      <c r="YM58" s="15"/>
      <c r="YN58" s="15"/>
      <c r="YO58" s="15"/>
      <c r="YP58" s="15"/>
    </row>
    <row r="59" spans="1:666" s="22" customFormat="1" x14ac:dyDescent="0.25">
      <c r="A59" s="15"/>
      <c r="B59" s="15"/>
      <c r="C59" t="s">
        <v>416</v>
      </c>
      <c r="D59" s="16"/>
      <c r="E59" s="17"/>
      <c r="F59" s="18"/>
      <c r="G59" s="19"/>
      <c r="H59" s="18"/>
      <c r="I59" s="18"/>
      <c r="J59" s="19"/>
      <c r="K59" s="19"/>
      <c r="L59" s="19"/>
      <c r="M59" s="19"/>
      <c r="N59" s="19"/>
      <c r="O59" s="18"/>
      <c r="P59" s="20"/>
      <c r="Q59" s="20"/>
      <c r="R59" s="20"/>
      <c r="S59" s="20"/>
      <c r="T59" s="20"/>
      <c r="U59" s="19"/>
      <c r="V59" s="21"/>
      <c r="W59" s="21"/>
      <c r="X59" s="21"/>
      <c r="Y59" s="18"/>
      <c r="Z59" s="18"/>
      <c r="AA59" s="18"/>
      <c r="AB59" s="18"/>
      <c r="AC59" s="18"/>
      <c r="AD59" s="18"/>
      <c r="AE59" s="18"/>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5"/>
      <c r="JP59" s="15"/>
      <c r="JQ59" s="15"/>
      <c r="JR59" s="15"/>
      <c r="JS59" s="15"/>
      <c r="JT59" s="15"/>
      <c r="JU59" s="15"/>
      <c r="JV59" s="15"/>
      <c r="JW59" s="15"/>
      <c r="JX59" s="15"/>
      <c r="JY59" s="15"/>
      <c r="JZ59" s="15"/>
      <c r="KA59" s="15"/>
      <c r="KB59" s="15"/>
      <c r="KC59" s="15"/>
      <c r="KD59" s="15"/>
      <c r="KE59" s="15"/>
      <c r="KF59" s="15"/>
      <c r="KG59" s="15"/>
      <c r="KH59" s="15"/>
      <c r="KI59" s="15"/>
      <c r="KJ59" s="15"/>
      <c r="KK59" s="15"/>
      <c r="KL59" s="15"/>
      <c r="KM59" s="15"/>
      <c r="KN59" s="15"/>
      <c r="KO59" s="15"/>
      <c r="KP59" s="15"/>
      <c r="KQ59" s="15"/>
      <c r="KR59" s="15"/>
      <c r="KS59" s="15"/>
      <c r="KT59" s="15"/>
      <c r="KU59" s="15"/>
      <c r="KV59" s="15"/>
      <c r="KW59" s="15"/>
      <c r="KX59" s="15"/>
      <c r="KY59" s="15"/>
      <c r="KZ59" s="15"/>
      <c r="LA59" s="15"/>
      <c r="LB59" s="15"/>
      <c r="LC59" s="15"/>
      <c r="LD59" s="15"/>
      <c r="LE59" s="15"/>
      <c r="LF59" s="15"/>
      <c r="LG59" s="15"/>
      <c r="LH59" s="15"/>
      <c r="LI59" s="15"/>
      <c r="LJ59" s="15"/>
      <c r="LK59" s="15"/>
      <c r="LL59" s="15"/>
      <c r="LM59" s="15"/>
      <c r="LN59" s="15"/>
      <c r="LO59" s="15"/>
      <c r="LP59" s="15"/>
      <c r="LQ59" s="15"/>
      <c r="LR59" s="15"/>
      <c r="LS59" s="15"/>
      <c r="LT59" s="15"/>
      <c r="LU59" s="15"/>
      <c r="LV59" s="15"/>
      <c r="LW59" s="15"/>
      <c r="LX59" s="15"/>
      <c r="LY59" s="15"/>
      <c r="LZ59" s="15"/>
      <c r="MA59" s="15"/>
      <c r="MB59" s="15"/>
      <c r="MC59" s="15"/>
      <c r="MD59" s="15"/>
      <c r="ME59" s="15"/>
      <c r="MF59" s="15"/>
      <c r="MG59" s="15"/>
      <c r="MH59" s="15"/>
      <c r="MI59" s="15"/>
      <c r="MJ59" s="15"/>
      <c r="MK59" s="15"/>
      <c r="ML59" s="15"/>
      <c r="MM59" s="15"/>
      <c r="MN59" s="15"/>
      <c r="MO59" s="15"/>
      <c r="MP59" s="15"/>
      <c r="MQ59" s="15"/>
      <c r="MR59" s="15"/>
      <c r="MS59" s="15"/>
      <c r="MT59" s="15"/>
      <c r="MU59" s="15"/>
      <c r="MV59" s="15"/>
      <c r="MW59" s="15"/>
      <c r="MX59" s="15"/>
      <c r="MY59" s="15"/>
      <c r="MZ59" s="15"/>
      <c r="NA59" s="15"/>
      <c r="NB59" s="15"/>
      <c r="NC59" s="15"/>
      <c r="ND59" s="15"/>
      <c r="NE59" s="15"/>
      <c r="NF59" s="15"/>
      <c r="NG59" s="15"/>
      <c r="NH59" s="15"/>
      <c r="NI59" s="15"/>
      <c r="NJ59" s="15"/>
      <c r="NK59" s="15"/>
      <c r="NL59" s="15"/>
      <c r="NM59" s="15"/>
      <c r="NN59" s="15"/>
      <c r="NO59" s="15"/>
      <c r="NP59" s="15"/>
      <c r="NQ59" s="15"/>
      <c r="NR59" s="15"/>
      <c r="NS59" s="15"/>
      <c r="NT59" s="15"/>
      <c r="NU59" s="15"/>
      <c r="NV59" s="15"/>
      <c r="NW59" s="15"/>
      <c r="NX59" s="15"/>
      <c r="NY59" s="15"/>
      <c r="NZ59" s="15"/>
      <c r="OA59" s="15"/>
      <c r="OB59" s="15"/>
      <c r="OC59" s="15"/>
      <c r="OD59" s="15"/>
      <c r="OE59" s="15"/>
      <c r="OF59" s="15"/>
      <c r="OG59" s="15"/>
      <c r="OH59" s="15"/>
      <c r="OI59" s="15"/>
      <c r="OJ59" s="15"/>
      <c r="OK59" s="15"/>
      <c r="OL59" s="15"/>
      <c r="OM59" s="15"/>
      <c r="ON59" s="15"/>
      <c r="OO59" s="15"/>
      <c r="OP59" s="15"/>
      <c r="OQ59" s="15"/>
      <c r="OR59" s="15"/>
      <c r="OS59" s="15"/>
      <c r="OT59" s="15"/>
      <c r="OU59" s="15"/>
      <c r="OV59" s="15"/>
      <c r="OW59" s="15"/>
      <c r="OX59" s="15"/>
      <c r="OY59" s="15"/>
      <c r="OZ59" s="15"/>
      <c r="PA59" s="15"/>
      <c r="PB59" s="15"/>
      <c r="PC59" s="15"/>
      <c r="PD59" s="15"/>
      <c r="PE59" s="15"/>
      <c r="PF59" s="15"/>
      <c r="PG59" s="15"/>
      <c r="PH59" s="15"/>
      <c r="PI59" s="15"/>
      <c r="PJ59" s="15"/>
      <c r="PK59" s="15"/>
      <c r="PL59" s="15"/>
      <c r="PM59" s="15"/>
      <c r="PN59" s="15"/>
      <c r="PO59" s="15"/>
      <c r="PP59" s="15"/>
      <c r="PQ59" s="15"/>
      <c r="PR59" s="15"/>
      <c r="PS59" s="15"/>
      <c r="PT59" s="15"/>
      <c r="PU59" s="15"/>
      <c r="PV59" s="15"/>
      <c r="PW59" s="15"/>
      <c r="PX59" s="15"/>
      <c r="PY59" s="15"/>
      <c r="PZ59" s="15"/>
      <c r="QA59" s="15"/>
      <c r="QB59" s="15"/>
      <c r="QC59" s="15"/>
      <c r="QD59" s="15"/>
      <c r="QE59" s="15"/>
      <c r="QF59" s="15"/>
      <c r="QG59" s="15"/>
      <c r="QH59" s="15"/>
      <c r="QI59" s="15"/>
      <c r="QJ59" s="15"/>
      <c r="QK59" s="15"/>
      <c r="QL59" s="15"/>
      <c r="QM59" s="15"/>
      <c r="QN59" s="15"/>
      <c r="QO59" s="15"/>
      <c r="QP59" s="15"/>
      <c r="QQ59" s="15"/>
      <c r="QR59" s="15"/>
      <c r="QS59" s="15"/>
      <c r="QT59" s="15"/>
      <c r="QU59" s="15"/>
      <c r="QV59" s="15"/>
      <c r="QW59" s="15"/>
      <c r="QX59" s="15"/>
      <c r="QY59" s="15"/>
      <c r="QZ59" s="15"/>
      <c r="RA59" s="15"/>
      <c r="RB59" s="15"/>
      <c r="RC59" s="15"/>
      <c r="RD59" s="15"/>
      <c r="RE59" s="15"/>
      <c r="RF59" s="15"/>
      <c r="RG59" s="15"/>
      <c r="RH59" s="15"/>
      <c r="RI59" s="15"/>
      <c r="RJ59" s="15"/>
      <c r="RK59" s="15"/>
      <c r="RL59" s="15"/>
      <c r="RM59" s="15"/>
      <c r="RN59" s="15"/>
      <c r="RO59" s="15"/>
      <c r="RP59" s="15"/>
      <c r="RQ59" s="15"/>
      <c r="RR59" s="15"/>
      <c r="RS59" s="15"/>
      <c r="RT59" s="15"/>
      <c r="RU59" s="15"/>
      <c r="RV59" s="15"/>
      <c r="RW59" s="15"/>
      <c r="RX59" s="15"/>
      <c r="RY59" s="15"/>
      <c r="RZ59" s="15"/>
      <c r="SA59" s="15"/>
      <c r="SB59" s="15"/>
      <c r="SC59" s="15"/>
      <c r="SD59" s="15"/>
      <c r="SE59" s="15"/>
      <c r="SF59" s="15"/>
      <c r="SG59" s="15"/>
      <c r="SH59" s="15"/>
      <c r="SI59" s="15"/>
      <c r="SJ59" s="15"/>
      <c r="SK59" s="15"/>
      <c r="SL59" s="15"/>
      <c r="SM59" s="15"/>
      <c r="SN59" s="15"/>
      <c r="SO59" s="15"/>
      <c r="SP59" s="15"/>
      <c r="SQ59" s="15"/>
      <c r="SR59" s="15"/>
      <c r="SS59" s="15"/>
      <c r="ST59" s="15"/>
      <c r="SU59" s="15"/>
      <c r="SV59" s="15"/>
      <c r="SW59" s="15"/>
      <c r="SX59" s="15"/>
      <c r="SY59" s="15"/>
      <c r="SZ59" s="15"/>
      <c r="TA59" s="15"/>
      <c r="TB59" s="15"/>
      <c r="TC59" s="15"/>
      <c r="TD59" s="15"/>
      <c r="TE59" s="15"/>
      <c r="TF59" s="15"/>
      <c r="TG59" s="15"/>
      <c r="TH59" s="15"/>
      <c r="TI59" s="15"/>
      <c r="TJ59" s="15"/>
      <c r="TK59" s="15"/>
      <c r="TL59" s="15"/>
      <c r="TM59" s="15"/>
      <c r="TN59" s="15"/>
      <c r="TO59" s="15"/>
      <c r="TP59" s="15"/>
      <c r="TQ59" s="15"/>
      <c r="TR59" s="15"/>
      <c r="TS59" s="15"/>
      <c r="TT59" s="15"/>
      <c r="TU59" s="15"/>
      <c r="TV59" s="15"/>
      <c r="TW59" s="15"/>
      <c r="TX59" s="15"/>
      <c r="TY59" s="15"/>
      <c r="TZ59" s="15"/>
      <c r="UA59" s="15"/>
      <c r="UB59" s="15"/>
      <c r="UC59" s="15"/>
      <c r="UD59" s="15"/>
      <c r="UE59" s="15"/>
      <c r="UF59" s="15"/>
      <c r="UG59" s="15"/>
      <c r="UH59" s="15"/>
      <c r="UI59" s="15"/>
      <c r="UJ59" s="15"/>
      <c r="UK59" s="15"/>
      <c r="UL59" s="15"/>
      <c r="UM59" s="15"/>
      <c r="UN59" s="15"/>
      <c r="UO59" s="15"/>
      <c r="UP59" s="15"/>
      <c r="UQ59" s="15"/>
      <c r="UR59" s="15"/>
      <c r="US59" s="15"/>
      <c r="UT59" s="15"/>
      <c r="UU59" s="15"/>
      <c r="UV59" s="15"/>
      <c r="UW59" s="15"/>
      <c r="UX59" s="15"/>
      <c r="UY59" s="15"/>
      <c r="UZ59" s="15"/>
      <c r="VA59" s="15"/>
      <c r="VB59" s="15"/>
      <c r="VC59" s="15"/>
      <c r="VD59" s="15"/>
      <c r="VE59" s="15"/>
      <c r="VF59" s="15"/>
      <c r="VG59" s="15"/>
      <c r="VH59" s="15"/>
      <c r="VI59" s="15"/>
      <c r="VJ59" s="15"/>
      <c r="VK59" s="15"/>
      <c r="VL59" s="15"/>
      <c r="VM59" s="15"/>
      <c r="VN59" s="15"/>
      <c r="VO59" s="15"/>
      <c r="VP59" s="15"/>
      <c r="VQ59" s="15"/>
      <c r="VR59" s="15"/>
      <c r="VS59" s="15"/>
      <c r="VT59" s="15"/>
      <c r="VU59" s="15"/>
      <c r="VV59" s="15"/>
      <c r="VW59" s="15"/>
      <c r="VX59" s="15"/>
      <c r="VY59" s="15"/>
      <c r="VZ59" s="15"/>
      <c r="WA59" s="15"/>
      <c r="WB59" s="15"/>
      <c r="WC59" s="15"/>
      <c r="WD59" s="15"/>
      <c r="WE59" s="15"/>
      <c r="WF59" s="15"/>
      <c r="WG59" s="15"/>
      <c r="WH59" s="15"/>
      <c r="WI59" s="15"/>
      <c r="WJ59" s="15"/>
      <c r="WK59" s="15"/>
      <c r="WL59" s="15"/>
      <c r="WM59" s="15"/>
      <c r="WN59" s="15"/>
      <c r="WO59" s="15"/>
      <c r="WP59" s="15"/>
      <c r="WQ59" s="15"/>
      <c r="WR59" s="15"/>
      <c r="WS59" s="15"/>
      <c r="WT59" s="15"/>
      <c r="WU59" s="15"/>
      <c r="WV59" s="15"/>
      <c r="WW59" s="15"/>
      <c r="WX59" s="15"/>
      <c r="WY59" s="15"/>
      <c r="WZ59" s="15"/>
      <c r="XA59" s="15"/>
      <c r="XB59" s="15"/>
      <c r="XC59" s="15"/>
      <c r="XD59" s="15"/>
      <c r="XE59" s="15"/>
      <c r="XF59" s="15"/>
      <c r="XG59" s="15"/>
      <c r="XH59" s="15"/>
      <c r="XI59" s="15"/>
      <c r="XJ59" s="15"/>
      <c r="XK59" s="15"/>
      <c r="XL59" s="15"/>
      <c r="XM59" s="15"/>
      <c r="XN59" s="15"/>
      <c r="XO59" s="15"/>
      <c r="XP59" s="15"/>
      <c r="XQ59" s="15"/>
      <c r="XR59" s="15"/>
      <c r="XS59" s="15"/>
      <c r="XT59" s="15"/>
      <c r="XU59" s="15"/>
      <c r="XV59" s="15"/>
      <c r="XW59" s="15"/>
      <c r="XX59" s="15"/>
      <c r="XY59" s="15"/>
      <c r="XZ59" s="15"/>
      <c r="YA59" s="15"/>
      <c r="YB59" s="15"/>
      <c r="YC59" s="15"/>
      <c r="YD59" s="15"/>
      <c r="YE59" s="15"/>
      <c r="YF59" s="15"/>
      <c r="YG59" s="15"/>
      <c r="YH59" s="15"/>
      <c r="YI59" s="15"/>
      <c r="YJ59" s="15"/>
      <c r="YK59" s="15"/>
      <c r="YL59" s="15"/>
      <c r="YM59" s="15"/>
      <c r="YN59" s="15"/>
      <c r="YO59" s="15"/>
      <c r="YP59" s="15"/>
    </row>
    <row r="60" spans="1:666" s="22" customFormat="1" x14ac:dyDescent="0.25">
      <c r="A60" s="15"/>
      <c r="B60" s="15"/>
      <c r="C60" t="s">
        <v>417</v>
      </c>
      <c r="D60" s="16"/>
      <c r="E60" s="17"/>
      <c r="F60" s="18"/>
      <c r="G60" s="19"/>
      <c r="H60" s="18"/>
      <c r="I60" s="18"/>
      <c r="J60" s="19"/>
      <c r="K60" s="19"/>
      <c r="L60" s="19"/>
      <c r="M60" s="19"/>
      <c r="N60" s="19"/>
      <c r="O60" s="18"/>
      <c r="P60" s="20"/>
      <c r="Q60" s="20"/>
      <c r="R60" s="20"/>
      <c r="S60" s="20"/>
      <c r="T60" s="20"/>
      <c r="U60" s="19"/>
      <c r="V60" s="21"/>
      <c r="W60" s="21"/>
      <c r="X60" s="21"/>
      <c r="Y60" s="18"/>
      <c r="Z60" s="18"/>
      <c r="AA60" s="18"/>
      <c r="AB60" s="18"/>
      <c r="AC60" s="18"/>
      <c r="AD60" s="18"/>
      <c r="AE60" s="18"/>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c r="IU60" s="15"/>
      <c r="IV60" s="15"/>
      <c r="IW60" s="15"/>
      <c r="IX60" s="15"/>
      <c r="IY60" s="15"/>
      <c r="IZ60" s="15"/>
      <c r="JA60" s="15"/>
      <c r="JB60" s="15"/>
      <c r="JC60" s="15"/>
      <c r="JD60" s="15"/>
      <c r="JE60" s="15"/>
      <c r="JF60" s="15"/>
      <c r="JG60" s="15"/>
      <c r="JH60" s="15"/>
      <c r="JI60" s="15"/>
      <c r="JJ60" s="15"/>
      <c r="JK60" s="15"/>
      <c r="JL60" s="15"/>
      <c r="JM60" s="15"/>
      <c r="JN60" s="15"/>
      <c r="JO60" s="15"/>
      <c r="JP60" s="15"/>
      <c r="JQ60" s="15"/>
      <c r="JR60" s="15"/>
      <c r="JS60" s="15"/>
      <c r="JT60" s="15"/>
      <c r="JU60" s="15"/>
      <c r="JV60" s="15"/>
      <c r="JW60" s="15"/>
      <c r="JX60" s="15"/>
      <c r="JY60" s="15"/>
      <c r="JZ60" s="15"/>
      <c r="KA60" s="15"/>
      <c r="KB60" s="15"/>
      <c r="KC60" s="15"/>
      <c r="KD60" s="15"/>
      <c r="KE60" s="15"/>
      <c r="KF60" s="15"/>
      <c r="KG60" s="15"/>
      <c r="KH60" s="15"/>
      <c r="KI60" s="15"/>
      <c r="KJ60" s="15"/>
      <c r="KK60" s="15"/>
      <c r="KL60" s="15"/>
      <c r="KM60" s="15"/>
      <c r="KN60" s="15"/>
      <c r="KO60" s="15"/>
      <c r="KP60" s="15"/>
      <c r="KQ60" s="15"/>
      <c r="KR60" s="15"/>
      <c r="KS60" s="15"/>
      <c r="KT60" s="15"/>
      <c r="KU60" s="15"/>
      <c r="KV60" s="15"/>
      <c r="KW60" s="15"/>
      <c r="KX60" s="15"/>
      <c r="KY60" s="15"/>
      <c r="KZ60" s="15"/>
      <c r="LA60" s="15"/>
      <c r="LB60" s="15"/>
      <c r="LC60" s="15"/>
      <c r="LD60" s="15"/>
      <c r="LE60" s="15"/>
      <c r="LF60" s="15"/>
      <c r="LG60" s="15"/>
      <c r="LH60" s="15"/>
      <c r="LI60" s="15"/>
      <c r="LJ60" s="15"/>
      <c r="LK60" s="15"/>
      <c r="LL60" s="15"/>
      <c r="LM60" s="15"/>
      <c r="LN60" s="15"/>
      <c r="LO60" s="15"/>
      <c r="LP60" s="15"/>
      <c r="LQ60" s="15"/>
      <c r="LR60" s="15"/>
      <c r="LS60" s="15"/>
      <c r="LT60" s="15"/>
      <c r="LU60" s="15"/>
      <c r="LV60" s="15"/>
      <c r="LW60" s="15"/>
      <c r="LX60" s="15"/>
      <c r="LY60" s="15"/>
      <c r="LZ60" s="15"/>
      <c r="MA60" s="15"/>
      <c r="MB60" s="15"/>
      <c r="MC60" s="15"/>
      <c r="MD60" s="15"/>
      <c r="ME60" s="15"/>
      <c r="MF60" s="15"/>
      <c r="MG60" s="15"/>
      <c r="MH60" s="15"/>
      <c r="MI60" s="15"/>
      <c r="MJ60" s="15"/>
      <c r="MK60" s="15"/>
      <c r="ML60" s="15"/>
      <c r="MM60" s="15"/>
      <c r="MN60" s="15"/>
      <c r="MO60" s="15"/>
      <c r="MP60" s="15"/>
      <c r="MQ60" s="15"/>
      <c r="MR60" s="15"/>
      <c r="MS60" s="15"/>
      <c r="MT60" s="15"/>
      <c r="MU60" s="15"/>
      <c r="MV60" s="15"/>
      <c r="MW60" s="15"/>
      <c r="MX60" s="15"/>
      <c r="MY60" s="15"/>
      <c r="MZ60" s="15"/>
      <c r="NA60" s="15"/>
      <c r="NB60" s="15"/>
      <c r="NC60" s="15"/>
      <c r="ND60" s="15"/>
      <c r="NE60" s="15"/>
      <c r="NF60" s="15"/>
      <c r="NG60" s="15"/>
      <c r="NH60" s="15"/>
      <c r="NI60" s="15"/>
      <c r="NJ60" s="15"/>
      <c r="NK60" s="15"/>
      <c r="NL60" s="15"/>
      <c r="NM60" s="15"/>
      <c r="NN60" s="15"/>
      <c r="NO60" s="15"/>
      <c r="NP60" s="15"/>
      <c r="NQ60" s="15"/>
      <c r="NR60" s="15"/>
      <c r="NS60" s="15"/>
      <c r="NT60" s="15"/>
      <c r="NU60" s="15"/>
      <c r="NV60" s="15"/>
      <c r="NW60" s="15"/>
      <c r="NX60" s="15"/>
      <c r="NY60" s="15"/>
      <c r="NZ60" s="15"/>
      <c r="OA60" s="15"/>
      <c r="OB60" s="15"/>
      <c r="OC60" s="15"/>
      <c r="OD60" s="15"/>
      <c r="OE60" s="15"/>
      <c r="OF60" s="15"/>
      <c r="OG60" s="15"/>
      <c r="OH60" s="15"/>
      <c r="OI60" s="15"/>
      <c r="OJ60" s="15"/>
      <c r="OK60" s="15"/>
      <c r="OL60" s="15"/>
      <c r="OM60" s="15"/>
      <c r="ON60" s="15"/>
      <c r="OO60" s="15"/>
      <c r="OP60" s="15"/>
      <c r="OQ60" s="15"/>
      <c r="OR60" s="15"/>
      <c r="OS60" s="15"/>
      <c r="OT60" s="15"/>
      <c r="OU60" s="15"/>
      <c r="OV60" s="15"/>
      <c r="OW60" s="15"/>
      <c r="OX60" s="15"/>
      <c r="OY60" s="15"/>
      <c r="OZ60" s="15"/>
      <c r="PA60" s="15"/>
      <c r="PB60" s="15"/>
      <c r="PC60" s="15"/>
      <c r="PD60" s="15"/>
      <c r="PE60" s="15"/>
      <c r="PF60" s="15"/>
      <c r="PG60" s="15"/>
      <c r="PH60" s="15"/>
      <c r="PI60" s="15"/>
      <c r="PJ60" s="15"/>
      <c r="PK60" s="15"/>
      <c r="PL60" s="15"/>
      <c r="PM60" s="15"/>
      <c r="PN60" s="15"/>
      <c r="PO60" s="15"/>
      <c r="PP60" s="15"/>
      <c r="PQ60" s="15"/>
      <c r="PR60" s="15"/>
      <c r="PS60" s="15"/>
      <c r="PT60" s="15"/>
      <c r="PU60" s="15"/>
      <c r="PV60" s="15"/>
      <c r="PW60" s="15"/>
      <c r="PX60" s="15"/>
      <c r="PY60" s="15"/>
      <c r="PZ60" s="15"/>
      <c r="QA60" s="15"/>
      <c r="QB60" s="15"/>
      <c r="QC60" s="15"/>
      <c r="QD60" s="15"/>
      <c r="QE60" s="15"/>
      <c r="QF60" s="15"/>
      <c r="QG60" s="15"/>
      <c r="QH60" s="15"/>
      <c r="QI60" s="15"/>
      <c r="QJ60" s="15"/>
      <c r="QK60" s="15"/>
      <c r="QL60" s="15"/>
      <c r="QM60" s="15"/>
      <c r="QN60" s="15"/>
      <c r="QO60" s="15"/>
      <c r="QP60" s="15"/>
      <c r="QQ60" s="15"/>
      <c r="QR60" s="15"/>
      <c r="QS60" s="15"/>
      <c r="QT60" s="15"/>
      <c r="QU60" s="15"/>
      <c r="QV60" s="15"/>
      <c r="QW60" s="15"/>
      <c r="QX60" s="15"/>
      <c r="QY60" s="15"/>
      <c r="QZ60" s="15"/>
      <c r="RA60" s="15"/>
      <c r="RB60" s="15"/>
      <c r="RC60" s="15"/>
      <c r="RD60" s="15"/>
      <c r="RE60" s="15"/>
      <c r="RF60" s="15"/>
      <c r="RG60" s="15"/>
      <c r="RH60" s="15"/>
      <c r="RI60" s="15"/>
      <c r="RJ60" s="15"/>
      <c r="RK60" s="15"/>
      <c r="RL60" s="15"/>
      <c r="RM60" s="15"/>
      <c r="RN60" s="15"/>
      <c r="RO60" s="15"/>
      <c r="RP60" s="15"/>
      <c r="RQ60" s="15"/>
      <c r="RR60" s="15"/>
      <c r="RS60" s="15"/>
      <c r="RT60" s="15"/>
      <c r="RU60" s="15"/>
      <c r="RV60" s="15"/>
      <c r="RW60" s="15"/>
      <c r="RX60" s="15"/>
      <c r="RY60" s="15"/>
      <c r="RZ60" s="15"/>
      <c r="SA60" s="15"/>
      <c r="SB60" s="15"/>
      <c r="SC60" s="15"/>
      <c r="SD60" s="15"/>
      <c r="SE60" s="15"/>
      <c r="SF60" s="15"/>
      <c r="SG60" s="15"/>
      <c r="SH60" s="15"/>
      <c r="SI60" s="15"/>
      <c r="SJ60" s="15"/>
      <c r="SK60" s="15"/>
      <c r="SL60" s="15"/>
      <c r="SM60" s="15"/>
      <c r="SN60" s="15"/>
      <c r="SO60" s="15"/>
      <c r="SP60" s="15"/>
      <c r="SQ60" s="15"/>
      <c r="SR60" s="15"/>
      <c r="SS60" s="15"/>
      <c r="ST60" s="15"/>
      <c r="SU60" s="15"/>
      <c r="SV60" s="15"/>
      <c r="SW60" s="15"/>
      <c r="SX60" s="15"/>
      <c r="SY60" s="15"/>
      <c r="SZ60" s="15"/>
      <c r="TA60" s="15"/>
      <c r="TB60" s="15"/>
      <c r="TC60" s="15"/>
      <c r="TD60" s="15"/>
      <c r="TE60" s="15"/>
      <c r="TF60" s="15"/>
      <c r="TG60" s="15"/>
      <c r="TH60" s="15"/>
      <c r="TI60" s="15"/>
      <c r="TJ60" s="15"/>
      <c r="TK60" s="15"/>
      <c r="TL60" s="15"/>
      <c r="TM60" s="15"/>
      <c r="TN60" s="15"/>
      <c r="TO60" s="15"/>
      <c r="TP60" s="15"/>
      <c r="TQ60" s="15"/>
      <c r="TR60" s="15"/>
      <c r="TS60" s="15"/>
      <c r="TT60" s="15"/>
      <c r="TU60" s="15"/>
      <c r="TV60" s="15"/>
      <c r="TW60" s="15"/>
      <c r="TX60" s="15"/>
      <c r="TY60" s="15"/>
      <c r="TZ60" s="15"/>
      <c r="UA60" s="15"/>
      <c r="UB60" s="15"/>
      <c r="UC60" s="15"/>
      <c r="UD60" s="15"/>
      <c r="UE60" s="15"/>
      <c r="UF60" s="15"/>
      <c r="UG60" s="15"/>
      <c r="UH60" s="15"/>
      <c r="UI60" s="15"/>
      <c r="UJ60" s="15"/>
      <c r="UK60" s="15"/>
      <c r="UL60" s="15"/>
      <c r="UM60" s="15"/>
      <c r="UN60" s="15"/>
      <c r="UO60" s="15"/>
      <c r="UP60" s="15"/>
      <c r="UQ60" s="15"/>
      <c r="UR60" s="15"/>
      <c r="US60" s="15"/>
      <c r="UT60" s="15"/>
      <c r="UU60" s="15"/>
      <c r="UV60" s="15"/>
      <c r="UW60" s="15"/>
      <c r="UX60" s="15"/>
      <c r="UY60" s="15"/>
      <c r="UZ60" s="15"/>
      <c r="VA60" s="15"/>
      <c r="VB60" s="15"/>
      <c r="VC60" s="15"/>
      <c r="VD60" s="15"/>
      <c r="VE60" s="15"/>
      <c r="VF60" s="15"/>
      <c r="VG60" s="15"/>
      <c r="VH60" s="15"/>
      <c r="VI60" s="15"/>
      <c r="VJ60" s="15"/>
      <c r="VK60" s="15"/>
      <c r="VL60" s="15"/>
      <c r="VM60" s="15"/>
      <c r="VN60" s="15"/>
      <c r="VO60" s="15"/>
      <c r="VP60" s="15"/>
      <c r="VQ60" s="15"/>
      <c r="VR60" s="15"/>
      <c r="VS60" s="15"/>
      <c r="VT60" s="15"/>
      <c r="VU60" s="15"/>
      <c r="VV60" s="15"/>
      <c r="VW60" s="15"/>
      <c r="VX60" s="15"/>
      <c r="VY60" s="15"/>
      <c r="VZ60" s="15"/>
      <c r="WA60" s="15"/>
      <c r="WB60" s="15"/>
      <c r="WC60" s="15"/>
      <c r="WD60" s="15"/>
      <c r="WE60" s="15"/>
      <c r="WF60" s="15"/>
      <c r="WG60" s="15"/>
      <c r="WH60" s="15"/>
      <c r="WI60" s="15"/>
      <c r="WJ60" s="15"/>
      <c r="WK60" s="15"/>
      <c r="WL60" s="15"/>
      <c r="WM60" s="15"/>
      <c r="WN60" s="15"/>
      <c r="WO60" s="15"/>
      <c r="WP60" s="15"/>
      <c r="WQ60" s="15"/>
      <c r="WR60" s="15"/>
      <c r="WS60" s="15"/>
      <c r="WT60" s="15"/>
      <c r="WU60" s="15"/>
      <c r="WV60" s="15"/>
      <c r="WW60" s="15"/>
      <c r="WX60" s="15"/>
      <c r="WY60" s="15"/>
      <c r="WZ60" s="15"/>
      <c r="XA60" s="15"/>
      <c r="XB60" s="15"/>
      <c r="XC60" s="15"/>
      <c r="XD60" s="15"/>
      <c r="XE60" s="15"/>
      <c r="XF60" s="15"/>
      <c r="XG60" s="15"/>
      <c r="XH60" s="15"/>
      <c r="XI60" s="15"/>
      <c r="XJ60" s="15"/>
      <c r="XK60" s="15"/>
      <c r="XL60" s="15"/>
      <c r="XM60" s="15"/>
      <c r="XN60" s="15"/>
      <c r="XO60" s="15"/>
      <c r="XP60" s="15"/>
      <c r="XQ60" s="15"/>
      <c r="XR60" s="15"/>
      <c r="XS60" s="15"/>
      <c r="XT60" s="15"/>
      <c r="XU60" s="15"/>
      <c r="XV60" s="15"/>
      <c r="XW60" s="15"/>
      <c r="XX60" s="15"/>
      <c r="XY60" s="15"/>
      <c r="XZ60" s="15"/>
      <c r="YA60" s="15"/>
      <c r="YB60" s="15"/>
      <c r="YC60" s="15"/>
      <c r="YD60" s="15"/>
      <c r="YE60" s="15"/>
      <c r="YF60" s="15"/>
      <c r="YG60" s="15"/>
      <c r="YH60" s="15"/>
      <c r="YI60" s="15"/>
      <c r="YJ60" s="15"/>
      <c r="YK60" s="15"/>
      <c r="YL60" s="15"/>
      <c r="YM60" s="15"/>
      <c r="YN60" s="15"/>
      <c r="YO60" s="15"/>
      <c r="YP60" s="15"/>
    </row>
  </sheetData>
  <mergeCells count="262">
    <mergeCell ref="AE44:AE46"/>
    <mergeCell ref="AE48:AE50"/>
    <mergeCell ref="X34:X36"/>
    <mergeCell ref="Z34:Z36"/>
    <mergeCell ref="AA34:AA36"/>
    <mergeCell ref="C34:C36"/>
    <mergeCell ref="C48:C50"/>
    <mergeCell ref="AE37:AE39"/>
    <mergeCell ref="AE28:AE31"/>
    <mergeCell ref="X28:X31"/>
    <mergeCell ref="Y28:Y31"/>
    <mergeCell ref="Z28:Z31"/>
    <mergeCell ref="AA28:AA31"/>
    <mergeCell ref="AB28:AB31"/>
    <mergeCell ref="AC28:AC31"/>
    <mergeCell ref="AD28:AD31"/>
    <mergeCell ref="AD37:AD39"/>
    <mergeCell ref="Z48:Z50"/>
    <mergeCell ref="V48:V50"/>
    <mergeCell ref="J44:J46"/>
    <mergeCell ref="K44:K46"/>
    <mergeCell ref="L44:L46"/>
    <mergeCell ref="M44:M46"/>
    <mergeCell ref="N44:N46"/>
    <mergeCell ref="O44:O46"/>
    <mergeCell ref="W48:W50"/>
    <mergeCell ref="X48:X50"/>
    <mergeCell ref="Y48:Y50"/>
    <mergeCell ref="AA48:AA50"/>
    <mergeCell ref="AB48:AB50"/>
    <mergeCell ref="AC48:AC50"/>
    <mergeCell ref="AD48:AD50"/>
    <mergeCell ref="V28:V31"/>
    <mergeCell ref="W28:W31"/>
    <mergeCell ref="V44:V46"/>
    <mergeCell ref="W44:W46"/>
    <mergeCell ref="X44:X46"/>
    <mergeCell ref="Y44:Y46"/>
    <mergeCell ref="Z44:Z46"/>
    <mergeCell ref="AA44:AA46"/>
    <mergeCell ref="AB44:AB46"/>
    <mergeCell ref="AC44:AC46"/>
    <mergeCell ref="AD44:AD46"/>
    <mergeCell ref="X37:X39"/>
    <mergeCell ref="Y37:Y39"/>
    <mergeCell ref="Z37:Z39"/>
    <mergeCell ref="AA37:AA39"/>
    <mergeCell ref="AB37:AB39"/>
    <mergeCell ref="G37:G39"/>
    <mergeCell ref="H37:H39"/>
    <mergeCell ref="I37:I39"/>
    <mergeCell ref="V37:V39"/>
    <mergeCell ref="W37:W39"/>
    <mergeCell ref="P37:P39"/>
    <mergeCell ref="R37:R39"/>
    <mergeCell ref="U37:U39"/>
    <mergeCell ref="AB14:AB15"/>
    <mergeCell ref="AC14:AC15"/>
    <mergeCell ref="AA20:AA23"/>
    <mergeCell ref="AB20:AB23"/>
    <mergeCell ref="AC20:AC23"/>
    <mergeCell ref="AD20:AD23"/>
    <mergeCell ref="V32:V33"/>
    <mergeCell ref="W32:W33"/>
    <mergeCell ref="X32:X33"/>
    <mergeCell ref="Y32:Y33"/>
    <mergeCell ref="Z32:Z33"/>
    <mergeCell ref="AA32:AA33"/>
    <mergeCell ref="V20:V23"/>
    <mergeCell ref="W20:W23"/>
    <mergeCell ref="X20:X23"/>
    <mergeCell ref="Y20:Y23"/>
    <mergeCell ref="Z20:Z23"/>
    <mergeCell ref="V14:V15"/>
    <mergeCell ref="C6:C8"/>
    <mergeCell ref="D6:D8"/>
    <mergeCell ref="E6:E8"/>
    <mergeCell ref="D44:D47"/>
    <mergeCell ref="D14:D16"/>
    <mergeCell ref="E14:E16"/>
    <mergeCell ref="D20:D23"/>
    <mergeCell ref="E20:E23"/>
    <mergeCell ref="G20:G23"/>
    <mergeCell ref="G14:G15"/>
    <mergeCell ref="D17:D19"/>
    <mergeCell ref="E17:E19"/>
    <mergeCell ref="E32:E33"/>
    <mergeCell ref="F6:F8"/>
    <mergeCell ref="G6:G8"/>
    <mergeCell ref="C37:C47"/>
    <mergeCell ref="D24:D27"/>
    <mergeCell ref="E24:E27"/>
    <mergeCell ref="G24:G27"/>
    <mergeCell ref="D48:D50"/>
    <mergeCell ref="E48:E50"/>
    <mergeCell ref="E28:E31"/>
    <mergeCell ref="E37:E39"/>
    <mergeCell ref="D37:D39"/>
    <mergeCell ref="D34:D36"/>
    <mergeCell ref="E34:E36"/>
    <mergeCell ref="G34:G36"/>
    <mergeCell ref="H34:H36"/>
    <mergeCell ref="D40:D43"/>
    <mergeCell ref="E40:E43"/>
    <mergeCell ref="E44:E47"/>
    <mergeCell ref="I48:I50"/>
    <mergeCell ref="I34:I36"/>
    <mergeCell ref="G28:G31"/>
    <mergeCell ref="H28:H31"/>
    <mergeCell ref="I28:I31"/>
    <mergeCell ref="H48:H50"/>
    <mergeCell ref="G48:G50"/>
    <mergeCell ref="G40:G43"/>
    <mergeCell ref="G44:G47"/>
    <mergeCell ref="P20:P23"/>
    <mergeCell ref="AD14:AD15"/>
    <mergeCell ref="V17:V19"/>
    <mergeCell ref="D1:AC1"/>
    <mergeCell ref="AD1:AD2"/>
    <mergeCell ref="D2:AC2"/>
    <mergeCell ref="D3:AC3"/>
    <mergeCell ref="D4:AC4"/>
    <mergeCell ref="J14:J15"/>
    <mergeCell ref="L14:L15"/>
    <mergeCell ref="N14:N15"/>
    <mergeCell ref="O14:O15"/>
    <mergeCell ref="P14:P15"/>
    <mergeCell ref="R14:R15"/>
    <mergeCell ref="U14:U15"/>
    <mergeCell ref="T14:T15"/>
    <mergeCell ref="D5:I5"/>
    <mergeCell ref="J5:U5"/>
    <mergeCell ref="J7:N7"/>
    <mergeCell ref="V5:AE6"/>
    <mergeCell ref="P7:U7"/>
    <mergeCell ref="H6:H8"/>
    <mergeCell ref="V7:AE7"/>
    <mergeCell ref="O6:U6"/>
    <mergeCell ref="I6:I8"/>
    <mergeCell ref="J6:N6"/>
    <mergeCell ref="J28:J31"/>
    <mergeCell ref="L28:L31"/>
    <mergeCell ref="N28:N31"/>
    <mergeCell ref="J20:J23"/>
    <mergeCell ref="L20:L23"/>
    <mergeCell ref="N20:N23"/>
    <mergeCell ref="O20:O23"/>
    <mergeCell ref="O7:O8"/>
    <mergeCell ref="J34:J36"/>
    <mergeCell ref="L34:L36"/>
    <mergeCell ref="N34:N36"/>
    <mergeCell ref="O34:O36"/>
    <mergeCell ref="P34:P36"/>
    <mergeCell ref="R34:R36"/>
    <mergeCell ref="U34:U36"/>
    <mergeCell ref="J37:J39"/>
    <mergeCell ref="L37:L39"/>
    <mergeCell ref="N37:N39"/>
    <mergeCell ref="O37:O39"/>
    <mergeCell ref="O48:O50"/>
    <mergeCell ref="P48:P50"/>
    <mergeCell ref="R48:R50"/>
    <mergeCell ref="U48:U50"/>
    <mergeCell ref="K34:K36"/>
    <mergeCell ref="K37:K39"/>
    <mergeCell ref="K28:K31"/>
    <mergeCell ref="K48:K50"/>
    <mergeCell ref="M34:M36"/>
    <mergeCell ref="M37:M39"/>
    <mergeCell ref="M28:M31"/>
    <mergeCell ref="M48:M50"/>
    <mergeCell ref="O28:O31"/>
    <mergeCell ref="P28:P31"/>
    <mergeCell ref="R28:R31"/>
    <mergeCell ref="U28:U31"/>
    <mergeCell ref="P44:P46"/>
    <mergeCell ref="Q44:Q46"/>
    <mergeCell ref="R44:R46"/>
    <mergeCell ref="S44:S46"/>
    <mergeCell ref="T44:T46"/>
    <mergeCell ref="U44:U46"/>
    <mergeCell ref="T32:T33"/>
    <mergeCell ref="T34:T36"/>
    <mergeCell ref="T37:T39"/>
    <mergeCell ref="T28:T31"/>
    <mergeCell ref="T48:T50"/>
    <mergeCell ref="C1:C5"/>
    <mergeCell ref="Q17:Q19"/>
    <mergeCell ref="Q20:Q23"/>
    <mergeCell ref="Q32:Q33"/>
    <mergeCell ref="Q34:Q36"/>
    <mergeCell ref="Q37:Q39"/>
    <mergeCell ref="Q28:Q31"/>
    <mergeCell ref="Q48:Q50"/>
    <mergeCell ref="S14:S15"/>
    <mergeCell ref="S17:S19"/>
    <mergeCell ref="S20:S23"/>
    <mergeCell ref="S32:S33"/>
    <mergeCell ref="S34:S36"/>
    <mergeCell ref="S37:S39"/>
    <mergeCell ref="S28:S31"/>
    <mergeCell ref="S48:S50"/>
    <mergeCell ref="J48:J50"/>
    <mergeCell ref="L48:L50"/>
    <mergeCell ref="N48:N50"/>
    <mergeCell ref="AE20:AE23"/>
    <mergeCell ref="AE17:AE19"/>
    <mergeCell ref="AE14:AE15"/>
    <mergeCell ref="C9:C33"/>
    <mergeCell ref="I32:I33"/>
    <mergeCell ref="H20:H23"/>
    <mergeCell ref="I20:I23"/>
    <mergeCell ref="H32:H33"/>
    <mergeCell ref="G32:G33"/>
    <mergeCell ref="I17:I19"/>
    <mergeCell ref="H17:H19"/>
    <mergeCell ref="G17:G19"/>
    <mergeCell ref="AA14:AA15"/>
    <mergeCell ref="Z14:Z15"/>
    <mergeCell ref="Y14:Y15"/>
    <mergeCell ref="AD17:AD19"/>
    <mergeCell ref="AC17:AC19"/>
    <mergeCell ref="AB17:AB19"/>
    <mergeCell ref="AA17:AA19"/>
    <mergeCell ref="Z17:Z19"/>
    <mergeCell ref="Y17:Y19"/>
    <mergeCell ref="X17:X19"/>
    <mergeCell ref="W17:W19"/>
    <mergeCell ref="U17:U19"/>
    <mergeCell ref="R17:R19"/>
    <mergeCell ref="P17:P19"/>
    <mergeCell ref="O17:O19"/>
    <mergeCell ref="N17:N19"/>
    <mergeCell ref="L17:L19"/>
    <mergeCell ref="J17:J19"/>
    <mergeCell ref="X14:X15"/>
    <mergeCell ref="W14:W15"/>
    <mergeCell ref="I14:I15"/>
    <mergeCell ref="H14:H15"/>
    <mergeCell ref="E9:E13"/>
    <mergeCell ref="D9:D13"/>
    <mergeCell ref="T20:T23"/>
    <mergeCell ref="R32:R33"/>
    <mergeCell ref="U32:U33"/>
    <mergeCell ref="P32:P33"/>
    <mergeCell ref="O32:O33"/>
    <mergeCell ref="N32:N33"/>
    <mergeCell ref="L32:L33"/>
    <mergeCell ref="J32:J33"/>
    <mergeCell ref="U20:U23"/>
    <mergeCell ref="R20:R23"/>
    <mergeCell ref="T17:T19"/>
    <mergeCell ref="Q14:Q15"/>
    <mergeCell ref="M32:M33"/>
    <mergeCell ref="M20:M23"/>
    <mergeCell ref="M17:M19"/>
    <mergeCell ref="M14:M15"/>
    <mergeCell ref="K32:K33"/>
    <mergeCell ref="K20:K23"/>
    <mergeCell ref="K17:K19"/>
    <mergeCell ref="K14:K15"/>
    <mergeCell ref="D28:D33"/>
  </mergeCells>
  <conditionalFormatting sqref="K9:K14 K28 K16:K17 K20 K32 K34 K37 K48">
    <cfRule type="containsBlanks" dxfId="209" priority="118">
      <formula>LEN(TRIM(K9))=0</formula>
    </cfRule>
    <cfRule type="containsText" dxfId="208" priority="119" operator="containsText" text="alto">
      <formula>NOT(ISERROR(SEARCH("alto",K9)))</formula>
    </cfRule>
    <cfRule type="containsText" dxfId="207" priority="120" operator="containsText" text="Extremo">
      <formula>NOT(ISERROR(SEARCH("Extremo",K9)))</formula>
    </cfRule>
    <cfRule type="containsText" dxfId="206" priority="121" operator="containsText" text="Bajo">
      <formula>NOT(ISERROR(SEARCH("Bajo",K9)))</formula>
    </cfRule>
    <cfRule type="containsText" dxfId="205" priority="122" operator="containsText" text="Moderado">
      <formula>NOT(ISERROR(SEARCH("Moderado",K9)))</formula>
    </cfRule>
    <cfRule type="containsText" dxfId="204" priority="123" operator="containsText" text="Alto">
      <formula>NOT(ISERROR(SEARCH("Alto",K9)))</formula>
    </cfRule>
    <cfRule type="containsText" dxfId="203" priority="124" operator="containsText" text="Extremo">
      <formula>NOT(ISERROR(SEARCH("Extremo",K9)))</formula>
    </cfRule>
    <cfRule type="colorScale" priority="125">
      <colorScale>
        <cfvo type="min"/>
        <cfvo type="percentile" val="50"/>
        <cfvo type="max"/>
        <color rgb="FF5A8AC6"/>
        <color rgb="FFFFEB84"/>
        <color rgb="FFF8696B"/>
      </colorScale>
    </cfRule>
  </conditionalFormatting>
  <conditionalFormatting sqref="L1:M4 R1:T4">
    <cfRule type="cellIs" dxfId="202" priority="126" operator="equal">
      <formula>"ZONA DE RIESGO EXTREMA"</formula>
    </cfRule>
    <cfRule type="cellIs" dxfId="201" priority="127" operator="equal">
      <formula>"ZONA DE RIESGO ALTA"</formula>
    </cfRule>
    <cfRule type="cellIs" dxfId="200" priority="128" operator="equal">
      <formula>"ZONA DE RIESGO MODERADA"</formula>
    </cfRule>
    <cfRule type="cellIs" dxfId="199" priority="129" operator="equal">
      <formula>"ZONA DE RIESGO BAJA"</formula>
    </cfRule>
  </conditionalFormatting>
  <conditionalFormatting sqref="M9:M14 M28 M16:M17 M20 M32 M34 M37 M48">
    <cfRule type="colorScale" priority="117">
      <colorScale>
        <cfvo type="min"/>
        <cfvo type="percentile" val="50"/>
        <cfvo type="max"/>
        <color rgb="FF5A8AC6"/>
        <color rgb="FFFFEB84"/>
        <color rgb="FFF8696B"/>
      </colorScale>
    </cfRule>
  </conditionalFormatting>
  <conditionalFormatting sqref="M9:N14 M16:N17 M20:N20 M32:N32 M34:N34 M37:N37 M28:N28 M48:N48">
    <cfRule type="containsBlanks" dxfId="198" priority="110">
      <formula>LEN(TRIM(M9))=0</formula>
    </cfRule>
    <cfRule type="containsText" dxfId="197" priority="111" operator="containsText" text="alto">
      <formula>NOT(ISERROR(SEARCH("alto",M9)))</formula>
    </cfRule>
    <cfRule type="containsText" dxfId="196" priority="112" operator="containsText" text="Extremo">
      <formula>NOT(ISERROR(SEARCH("Extremo",M9)))</formula>
    </cfRule>
    <cfRule type="containsText" dxfId="195" priority="113" operator="containsText" text="Bajo">
      <formula>NOT(ISERROR(SEARCH("Bajo",M9)))</formula>
    </cfRule>
    <cfRule type="containsText" dxfId="194" priority="114" operator="containsText" text="Moderado">
      <formula>NOT(ISERROR(SEARCH("Moderado",M9)))</formula>
    </cfRule>
    <cfRule type="containsText" dxfId="193" priority="115" operator="containsText" text="Alto">
      <formula>NOT(ISERROR(SEARCH("Alto",M9)))</formula>
    </cfRule>
    <cfRule type="containsText" dxfId="192" priority="116" operator="containsText" text="Extremo">
      <formula>NOT(ISERROR(SEARCH("Extremo",M9)))</formula>
    </cfRule>
  </conditionalFormatting>
  <conditionalFormatting sqref="N9:N14 N28 N16:N17 N20 N32 N34 N37 N48">
    <cfRule type="colorScale" priority="276">
      <colorScale>
        <cfvo type="min"/>
        <cfvo type="percentile" val="50"/>
        <cfvo type="max"/>
        <color rgb="FF5A8AC6"/>
        <color rgb="FFFFEB84"/>
        <color rgb="FFF8696B"/>
      </colorScale>
    </cfRule>
  </conditionalFormatting>
  <conditionalFormatting sqref="Q9:Q14 Q28 Q16:Q17 Q20 Q32 Q34 Q37 Q48">
    <cfRule type="containsBlanks" dxfId="191" priority="102">
      <formula>LEN(TRIM(Q9))=0</formula>
    </cfRule>
    <cfRule type="containsText" dxfId="190" priority="103" operator="containsText" text="alto">
      <formula>NOT(ISERROR(SEARCH("alto",Q9)))</formula>
    </cfRule>
    <cfRule type="containsText" dxfId="189" priority="104" operator="containsText" text="Extremo">
      <formula>NOT(ISERROR(SEARCH("Extremo",Q9)))</formula>
    </cfRule>
    <cfRule type="containsText" dxfId="188" priority="105" operator="containsText" text="Bajo">
      <formula>NOT(ISERROR(SEARCH("Bajo",Q9)))</formula>
    </cfRule>
    <cfRule type="containsText" dxfId="187" priority="106" operator="containsText" text="Moderado">
      <formula>NOT(ISERROR(SEARCH("Moderado",Q9)))</formula>
    </cfRule>
    <cfRule type="containsText" dxfId="186" priority="107" operator="containsText" text="Alto">
      <formula>NOT(ISERROR(SEARCH("Alto",Q9)))</formula>
    </cfRule>
    <cfRule type="containsText" dxfId="185" priority="108" operator="containsText" text="Extremo">
      <formula>NOT(ISERROR(SEARCH("Extremo",Q9)))</formula>
    </cfRule>
    <cfRule type="colorScale" priority="109">
      <colorScale>
        <cfvo type="min"/>
        <cfvo type="percentile" val="50"/>
        <cfvo type="max"/>
        <color rgb="FF5A8AC6"/>
        <color rgb="FFFFEB84"/>
        <color rgb="FFF8696B"/>
      </colorScale>
    </cfRule>
  </conditionalFormatting>
  <conditionalFormatting sqref="S9:S14 S28 S16:S17 S20 S32 S34 S37 S48">
    <cfRule type="colorScale" priority="101">
      <colorScale>
        <cfvo type="min"/>
        <cfvo type="percentile" val="50"/>
        <cfvo type="max"/>
        <color rgb="FF5A8AC6"/>
        <color rgb="FFFFEB84"/>
        <color rgb="FFF8696B"/>
      </colorScale>
    </cfRule>
  </conditionalFormatting>
  <conditionalFormatting sqref="S9:T14 S16:T17 S20:T20 S32:T32 S34:T34 S37:T37 S28:T28 S48:T48">
    <cfRule type="containsBlanks" dxfId="184" priority="86">
      <formula>LEN(TRIM(S9))=0</formula>
    </cfRule>
    <cfRule type="containsText" dxfId="183" priority="87" operator="containsText" text="alto">
      <formula>NOT(ISERROR(SEARCH("alto",S9)))</formula>
    </cfRule>
    <cfRule type="containsText" dxfId="182" priority="88" operator="containsText" text="Extremo">
      <formula>NOT(ISERROR(SEARCH("Extremo",S9)))</formula>
    </cfRule>
    <cfRule type="containsText" dxfId="181" priority="89" operator="containsText" text="Bajo">
      <formula>NOT(ISERROR(SEARCH("Bajo",S9)))</formula>
    </cfRule>
    <cfRule type="containsText" dxfId="180" priority="90" operator="containsText" text="Moderado">
      <formula>NOT(ISERROR(SEARCH("Moderado",S9)))</formula>
    </cfRule>
    <cfRule type="containsText" dxfId="179" priority="91" operator="containsText" text="Alto">
      <formula>NOT(ISERROR(SEARCH("Alto",S9)))</formula>
    </cfRule>
    <cfRule type="containsText" dxfId="178" priority="92" operator="containsText" text="Extremo">
      <formula>NOT(ISERROR(SEARCH("Extremo",S9)))</formula>
    </cfRule>
  </conditionalFormatting>
  <conditionalFormatting sqref="T9:T14 T28 T16:T17 T20 T32 T34 T37 T48">
    <cfRule type="colorScale" priority="93">
      <colorScale>
        <cfvo type="min"/>
        <cfvo type="percentile" val="50"/>
        <cfvo type="max"/>
        <color rgb="FF5A8AC6"/>
        <color rgb="FFFFEB84"/>
        <color rgb="FFF8696B"/>
      </colorScale>
    </cfRule>
  </conditionalFormatting>
  <conditionalFormatting sqref="K44">
    <cfRule type="containsBlanks" dxfId="63" priority="30">
      <formula>LEN(TRIM(K44))=0</formula>
    </cfRule>
    <cfRule type="containsText" dxfId="62" priority="31" operator="containsText" text="alto">
      <formula>NOT(ISERROR(SEARCH("alto",K44)))</formula>
    </cfRule>
    <cfRule type="containsText" dxfId="61" priority="32" operator="containsText" text="Extremo">
      <formula>NOT(ISERROR(SEARCH("Extremo",K44)))</formula>
    </cfRule>
    <cfRule type="containsText" dxfId="60" priority="33" operator="containsText" text="Bajo">
      <formula>NOT(ISERROR(SEARCH("Bajo",K44)))</formula>
    </cfRule>
    <cfRule type="containsText" dxfId="59" priority="34" operator="containsText" text="Moderado">
      <formula>NOT(ISERROR(SEARCH("Moderado",K44)))</formula>
    </cfRule>
    <cfRule type="containsText" dxfId="58" priority="35" operator="containsText" text="Alto">
      <formula>NOT(ISERROR(SEARCH("Alto",K44)))</formula>
    </cfRule>
    <cfRule type="containsText" dxfId="57" priority="36" operator="containsText" text="Extremo">
      <formula>NOT(ISERROR(SEARCH("Extremo",K44)))</formula>
    </cfRule>
    <cfRule type="colorScale" priority="37">
      <colorScale>
        <cfvo type="min"/>
        <cfvo type="percentile" val="50"/>
        <cfvo type="max"/>
        <color rgb="FF5A8AC6"/>
        <color rgb="FFFFEB84"/>
        <color rgb="FFF8696B"/>
      </colorScale>
    </cfRule>
  </conditionalFormatting>
  <conditionalFormatting sqref="M44">
    <cfRule type="colorScale" priority="29">
      <colorScale>
        <cfvo type="min"/>
        <cfvo type="percentile" val="50"/>
        <cfvo type="max"/>
        <color rgb="FF5A8AC6"/>
        <color rgb="FFFFEB84"/>
        <color rgb="FFF8696B"/>
      </colorScale>
    </cfRule>
  </conditionalFormatting>
  <conditionalFormatting sqref="M44:N44">
    <cfRule type="containsBlanks" dxfId="49" priority="22">
      <formula>LEN(TRIM(M44))=0</formula>
    </cfRule>
    <cfRule type="containsText" dxfId="48" priority="23" operator="containsText" text="alto">
      <formula>NOT(ISERROR(SEARCH("alto",M44)))</formula>
    </cfRule>
    <cfRule type="containsText" dxfId="47" priority="24" operator="containsText" text="Extremo">
      <formula>NOT(ISERROR(SEARCH("Extremo",M44)))</formula>
    </cfRule>
    <cfRule type="containsText" dxfId="46" priority="25" operator="containsText" text="Bajo">
      <formula>NOT(ISERROR(SEARCH("Bajo",M44)))</formula>
    </cfRule>
    <cfRule type="containsText" dxfId="45" priority="26" operator="containsText" text="Moderado">
      <formula>NOT(ISERROR(SEARCH("Moderado",M44)))</formula>
    </cfRule>
    <cfRule type="containsText" dxfId="44" priority="27" operator="containsText" text="Alto">
      <formula>NOT(ISERROR(SEARCH("Alto",M44)))</formula>
    </cfRule>
    <cfRule type="containsText" dxfId="43" priority="28" operator="containsText" text="Extremo">
      <formula>NOT(ISERROR(SEARCH("Extremo",M44)))</formula>
    </cfRule>
  </conditionalFormatting>
  <conditionalFormatting sqref="N44">
    <cfRule type="colorScale" priority="38">
      <colorScale>
        <cfvo type="min"/>
        <cfvo type="percentile" val="50"/>
        <cfvo type="max"/>
        <color rgb="FF5A8AC6"/>
        <color rgb="FFFFEB84"/>
        <color rgb="FFF8696B"/>
      </colorScale>
    </cfRule>
  </conditionalFormatting>
  <conditionalFormatting sqref="Q44">
    <cfRule type="containsBlanks" dxfId="35" priority="14">
      <formula>LEN(TRIM(Q44))=0</formula>
    </cfRule>
    <cfRule type="containsText" dxfId="34" priority="15" operator="containsText" text="alto">
      <formula>NOT(ISERROR(SEARCH("alto",Q44)))</formula>
    </cfRule>
    <cfRule type="containsText" dxfId="33" priority="16" operator="containsText" text="Extremo">
      <formula>NOT(ISERROR(SEARCH("Extremo",Q44)))</formula>
    </cfRule>
    <cfRule type="containsText" dxfId="32" priority="17" operator="containsText" text="Bajo">
      <formula>NOT(ISERROR(SEARCH("Bajo",Q44)))</formula>
    </cfRule>
    <cfRule type="containsText" dxfId="31" priority="18" operator="containsText" text="Moderado">
      <formula>NOT(ISERROR(SEARCH("Moderado",Q44)))</formula>
    </cfRule>
    <cfRule type="containsText" dxfId="30" priority="19" operator="containsText" text="Alto">
      <formula>NOT(ISERROR(SEARCH("Alto",Q44)))</formula>
    </cfRule>
    <cfRule type="containsText" dxfId="29" priority="20" operator="containsText" text="Extremo">
      <formula>NOT(ISERROR(SEARCH("Extremo",Q44)))</formula>
    </cfRule>
    <cfRule type="colorScale" priority="21">
      <colorScale>
        <cfvo type="min"/>
        <cfvo type="percentile" val="50"/>
        <cfvo type="max"/>
        <color rgb="FF5A8AC6"/>
        <color rgb="FFFFEB84"/>
        <color rgb="FFF8696B"/>
      </colorScale>
    </cfRule>
  </conditionalFormatting>
  <conditionalFormatting sqref="S44">
    <cfRule type="colorScale" priority="13">
      <colorScale>
        <cfvo type="min"/>
        <cfvo type="percentile" val="50"/>
        <cfvo type="max"/>
        <color rgb="FF5A8AC6"/>
        <color rgb="FFFFEB84"/>
        <color rgb="FFF8696B"/>
      </colorScale>
    </cfRule>
  </conditionalFormatting>
  <conditionalFormatting sqref="S44:T44">
    <cfRule type="containsBlanks" dxfId="21" priority="5">
      <formula>LEN(TRIM(S44))=0</formula>
    </cfRule>
    <cfRule type="containsText" dxfId="20" priority="6" operator="containsText" text="alto">
      <formula>NOT(ISERROR(SEARCH("alto",S44)))</formula>
    </cfRule>
    <cfRule type="containsText" dxfId="19" priority="7" operator="containsText" text="Extremo">
      <formula>NOT(ISERROR(SEARCH("Extremo",S44)))</formula>
    </cfRule>
    <cfRule type="containsText" dxfId="18" priority="8" operator="containsText" text="Bajo">
      <formula>NOT(ISERROR(SEARCH("Bajo",S44)))</formula>
    </cfRule>
    <cfRule type="containsText" dxfId="17" priority="9" operator="containsText" text="Moderado">
      <formula>NOT(ISERROR(SEARCH("Moderado",S44)))</formula>
    </cfRule>
    <cfRule type="containsText" dxfId="16" priority="10" operator="containsText" text="Alto">
      <formula>NOT(ISERROR(SEARCH("Alto",S44)))</formula>
    </cfRule>
    <cfRule type="containsText" dxfId="15" priority="11" operator="containsText" text="Extremo">
      <formula>NOT(ISERROR(SEARCH("Extremo",S44)))</formula>
    </cfRule>
  </conditionalFormatting>
  <conditionalFormatting sqref="T44">
    <cfRule type="colorScale" priority="12">
      <colorScale>
        <cfvo type="min"/>
        <cfvo type="percentile" val="50"/>
        <cfvo type="max"/>
        <color rgb="FF5A8AC6"/>
        <color rgb="FFFFEB84"/>
        <color rgb="FFF8696B"/>
      </colorScale>
    </cfRule>
  </conditionalFormatting>
  <pageMargins left="0.7" right="0.7" top="0.75" bottom="0.75" header="0.3" footer="0.3"/>
  <pageSetup orientation="portrait" horizontalDpi="4294967294" verticalDpi="4294967294" r:id="rId1"/>
  <drawing r:id="rId2"/>
  <extLst>
    <ext xmlns:x14="http://schemas.microsoft.com/office/spreadsheetml/2009/9/main" uri="{78C0D931-6437-407d-A8EE-F0AAD7539E65}">
      <x14:conditionalFormattings>
        <x14:conditionalFormatting xmlns:xm="http://schemas.microsoft.com/office/excel/2006/main">
          <x14:cfRule type="cellIs" priority="81" operator="equal" id="{A6DC78BB-4E0D-40E3-BA59-DD757FD08456}">
            <xm:f>'Tabla de Valoracion'!$K$25</xm:f>
            <x14:dxf>
              <font>
                <color auto="1"/>
              </font>
              <fill>
                <patternFill>
                  <bgColor rgb="FFFF0000"/>
                </patternFill>
              </fill>
            </x14:dxf>
          </x14:cfRule>
          <x14:cfRule type="cellIs" priority="83" operator="equal" id="{1D529DB6-58CD-4A7B-BA49-2F67CC8059A1}">
            <xm:f>'Tabla de Valoracion'!$K$20</xm:f>
            <x14:dxf>
              <font>
                <color auto="1"/>
              </font>
              <fill>
                <patternFill>
                  <bgColor rgb="FFFFC000"/>
                </patternFill>
              </fill>
            </x14:dxf>
          </x14:cfRule>
          <x14:cfRule type="cellIs" priority="84" operator="equal" id="{D8629B02-E732-4324-96B4-C1F505B3A8E4}">
            <xm:f>'Tabla de Valoracion'!$K$17</xm:f>
            <x14:dxf>
              <font>
                <color auto="1"/>
              </font>
              <fill>
                <patternFill>
                  <bgColor rgb="FFFFFF00"/>
                </patternFill>
              </fill>
            </x14:dxf>
          </x14:cfRule>
          <x14:cfRule type="cellIs" priority="85" operator="equal" id="{D07B9F6D-1192-40DD-BC4B-920ED06A70F7}">
            <xm:f>'Tabla de Valoracion'!$K$11</xm:f>
            <x14:dxf>
              <font>
                <color theme="1"/>
              </font>
              <fill>
                <patternFill>
                  <bgColor theme="4" tint="0.59996337778862885"/>
                </patternFill>
              </fill>
            </x14:dxf>
          </x14:cfRule>
          <xm:sqref>O48:O50 O9:O39 U48:U50 U9:U39</xm:sqref>
        </x14:conditionalFormatting>
        <x14:conditionalFormatting xmlns:xm="http://schemas.microsoft.com/office/excel/2006/main">
          <x14:cfRule type="cellIs" priority="1" operator="equal" id="{2C129B37-B307-4260-BB86-AC09D424DAC0}">
            <xm:f>'Tabla de Valoracion'!$K$25</xm:f>
            <x14:dxf>
              <font>
                <color auto="1"/>
              </font>
              <fill>
                <patternFill>
                  <bgColor rgb="FFFF0000"/>
                </patternFill>
              </fill>
            </x14:dxf>
          </x14:cfRule>
          <x14:cfRule type="cellIs" priority="2" operator="equal" id="{784BFCBA-AF8F-4151-ADB8-E791796AA0EE}">
            <xm:f>'Tabla de Valoracion'!$K$20</xm:f>
            <x14:dxf>
              <font>
                <color auto="1"/>
              </font>
              <fill>
                <patternFill>
                  <bgColor rgb="FFFFC000"/>
                </patternFill>
              </fill>
            </x14:dxf>
          </x14:cfRule>
          <x14:cfRule type="cellIs" priority="3" operator="equal" id="{27453BD6-12DC-4607-AAF2-F79FCEDFBB3C}">
            <xm:f>'Tabla de Valoracion'!$K$17</xm:f>
            <x14:dxf>
              <font>
                <color auto="1"/>
              </font>
              <fill>
                <patternFill>
                  <bgColor rgb="FFFFFF00"/>
                </patternFill>
              </fill>
            </x14:dxf>
          </x14:cfRule>
          <x14:cfRule type="cellIs" priority="4" operator="equal" id="{116FC4EB-9BE1-4C2E-AC5C-8E40FAA7E250}">
            <xm:f>'Tabla de Valoracion'!$K$11</xm:f>
            <x14:dxf>
              <font>
                <color theme="1"/>
              </font>
              <fill>
                <patternFill>
                  <bgColor theme="4" tint="0.59996337778862885"/>
                </patternFill>
              </fill>
            </x14:dxf>
          </x14:cfRule>
          <xm:sqref>O44:O46 U44:U46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'Mapa Inherente RC'!$D$12:$F$12</xm:f>
          </x14:formula1>
          <xm:sqref>L16:L17 L20 L32 L34 L37 L28 L9:L14 L48 R16:R17 R20 R32 R34 R37 R28 R9:R14 R48 L44 R44</xm:sqref>
        </x14:dataValidation>
        <x14:dataValidation type="list" allowBlank="1" showInputMessage="1" showErrorMessage="1">
          <x14:formula1>
            <xm:f>'Mapa Inherente RC'!$B$6:$B$10</xm:f>
          </x14:formula1>
          <xm:sqref>J16:J17 J20 J32 J34 J37 J28 J9:J14 J48 P16:P17 P20 P32 P34 P37 P28 P48 P9:P14 J44 P44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8"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6"/>
  <sheetViews>
    <sheetView topLeftCell="A7" zoomScale="70" zoomScaleNormal="70" workbookViewId="0">
      <selection activeCell="I26" sqref="I26"/>
    </sheetView>
  </sheetViews>
  <sheetFormatPr baseColWidth="10" defaultRowHeight="13.8" x14ac:dyDescent="0.25"/>
  <cols>
    <col min="9" max="9" width="9.19921875" bestFit="1" customWidth="1"/>
    <col min="10" max="10" width="86.69921875" customWidth="1"/>
    <col min="11" max="11" width="28.3984375" bestFit="1" customWidth="1"/>
  </cols>
  <sheetData>
    <row r="2" spans="2:11" x14ac:dyDescent="0.25">
      <c r="D2" t="s">
        <v>401</v>
      </c>
      <c r="E2" t="s">
        <v>23</v>
      </c>
      <c r="F2" t="s">
        <v>3</v>
      </c>
    </row>
    <row r="3" spans="2:11" x14ac:dyDescent="0.25">
      <c r="C3" t="s">
        <v>402</v>
      </c>
      <c r="D3">
        <v>3</v>
      </c>
      <c r="E3">
        <v>2</v>
      </c>
      <c r="F3">
        <v>1</v>
      </c>
    </row>
    <row r="4" spans="2:11" x14ac:dyDescent="0.25">
      <c r="B4" t="s">
        <v>312</v>
      </c>
      <c r="C4">
        <v>5</v>
      </c>
      <c r="D4" t="str">
        <f>CONCATENATE($C4,D$3)</f>
        <v>53</v>
      </c>
      <c r="E4" t="str">
        <f t="shared" ref="E4:F8" si="0">CONCATENATE($C4,E$3)</f>
        <v>52</v>
      </c>
      <c r="F4" t="str">
        <f t="shared" si="0"/>
        <v>51</v>
      </c>
    </row>
    <row r="5" spans="2:11" x14ac:dyDescent="0.25">
      <c r="B5" t="s">
        <v>305</v>
      </c>
      <c r="C5">
        <v>4</v>
      </c>
      <c r="D5" t="str">
        <f t="shared" ref="D5:D8" si="1">CONCATENATE($C5,D$3)</f>
        <v>43</v>
      </c>
      <c r="E5" t="str">
        <f t="shared" si="0"/>
        <v>42</v>
      </c>
      <c r="F5" t="str">
        <f t="shared" si="0"/>
        <v>41</v>
      </c>
    </row>
    <row r="6" spans="2:11" x14ac:dyDescent="0.25">
      <c r="B6" t="s">
        <v>302</v>
      </c>
      <c r="C6">
        <v>3</v>
      </c>
      <c r="D6" t="str">
        <f t="shared" si="1"/>
        <v>33</v>
      </c>
      <c r="E6" t="str">
        <f t="shared" si="0"/>
        <v>32</v>
      </c>
      <c r="F6" t="str">
        <f t="shared" si="0"/>
        <v>31</v>
      </c>
    </row>
    <row r="7" spans="2:11" ht="15" x14ac:dyDescent="0.25">
      <c r="B7" t="s">
        <v>299</v>
      </c>
      <c r="C7" s="15">
        <v>2</v>
      </c>
      <c r="D7" t="str">
        <f t="shared" si="1"/>
        <v>23</v>
      </c>
      <c r="E7" t="str">
        <f t="shared" si="0"/>
        <v>22</v>
      </c>
      <c r="F7" t="str">
        <f t="shared" si="0"/>
        <v>21</v>
      </c>
    </row>
    <row r="8" spans="2:11" ht="15.6" thickBot="1" x14ac:dyDescent="0.3">
      <c r="B8" t="s">
        <v>313</v>
      </c>
      <c r="C8" s="15">
        <v>1</v>
      </c>
      <c r="D8" t="str">
        <f t="shared" si="1"/>
        <v>13</v>
      </c>
      <c r="E8" t="str">
        <f t="shared" si="0"/>
        <v>12</v>
      </c>
      <c r="F8" t="str">
        <f t="shared" si="0"/>
        <v>11</v>
      </c>
    </row>
    <row r="9" spans="2:11" ht="15" thickTop="1" thickBot="1" x14ac:dyDescent="0.3">
      <c r="I9" s="150" t="s">
        <v>251</v>
      </c>
      <c r="J9" s="151"/>
      <c r="K9" s="152"/>
    </row>
    <row r="10" spans="2:11" ht="15" thickTop="1" thickBot="1" x14ac:dyDescent="0.3">
      <c r="I10" s="64" t="s">
        <v>252</v>
      </c>
      <c r="J10" s="65" t="s">
        <v>253</v>
      </c>
      <c r="K10" s="64" t="s">
        <v>219</v>
      </c>
    </row>
    <row r="11" spans="2:11" ht="15" thickTop="1" thickBot="1" x14ac:dyDescent="0.3">
      <c r="I11" s="39" t="str">
        <f>F8</f>
        <v>11</v>
      </c>
      <c r="J11" s="66" t="s">
        <v>254</v>
      </c>
      <c r="K11" s="39" t="s">
        <v>255</v>
      </c>
    </row>
    <row r="12" spans="2:11" ht="15" thickTop="1" thickBot="1" x14ac:dyDescent="0.3">
      <c r="I12" s="39" t="str">
        <f>+E8</f>
        <v>12</v>
      </c>
      <c r="J12" s="66" t="s">
        <v>254</v>
      </c>
      <c r="K12" s="39" t="s">
        <v>255</v>
      </c>
    </row>
    <row r="13" spans="2:11" ht="15" thickTop="1" thickBot="1" x14ac:dyDescent="0.3">
      <c r="I13" s="39" t="str">
        <f>+D8</f>
        <v>13</v>
      </c>
      <c r="J13" s="66" t="s">
        <v>254</v>
      </c>
      <c r="K13" s="39" t="s">
        <v>255</v>
      </c>
    </row>
    <row r="14" spans="2:11" ht="15" thickTop="1" thickBot="1" x14ac:dyDescent="0.3">
      <c r="B14" s="39"/>
      <c r="I14" s="39" t="str">
        <f>+F7</f>
        <v>21</v>
      </c>
      <c r="J14" s="66" t="s">
        <v>254</v>
      </c>
      <c r="K14" s="39" t="s">
        <v>255</v>
      </c>
    </row>
    <row r="15" spans="2:11" ht="15" thickTop="1" thickBot="1" x14ac:dyDescent="0.3">
      <c r="B15" s="39"/>
      <c r="I15" s="39" t="str">
        <f>+E7</f>
        <v>22</v>
      </c>
      <c r="J15" s="66" t="s">
        <v>256</v>
      </c>
      <c r="K15" s="39" t="s">
        <v>257</v>
      </c>
    </row>
    <row r="16" spans="2:11" ht="15" thickTop="1" thickBot="1" x14ac:dyDescent="0.3">
      <c r="B16" s="39"/>
      <c r="I16" s="39" t="str">
        <f>+D7</f>
        <v>23</v>
      </c>
      <c r="J16" s="66" t="s">
        <v>256</v>
      </c>
      <c r="K16" s="39" t="s">
        <v>257</v>
      </c>
    </row>
    <row r="17" spans="2:11" ht="15" thickTop="1" thickBot="1" x14ac:dyDescent="0.3">
      <c r="B17" s="39"/>
      <c r="I17" s="39" t="str">
        <f>+F6</f>
        <v>31</v>
      </c>
      <c r="J17" s="66" t="s">
        <v>256</v>
      </c>
      <c r="K17" s="39" t="s">
        <v>257</v>
      </c>
    </row>
    <row r="18" spans="2:11" ht="28.8" thickTop="1" thickBot="1" x14ac:dyDescent="0.3">
      <c r="I18" s="39" t="str">
        <f>+E6</f>
        <v>32</v>
      </c>
      <c r="J18" s="66" t="s">
        <v>258</v>
      </c>
      <c r="K18" s="39" t="s">
        <v>259</v>
      </c>
    </row>
    <row r="19" spans="2:11" ht="28.8" thickTop="1" thickBot="1" x14ac:dyDescent="0.3">
      <c r="I19" s="39" t="str">
        <f>+D6</f>
        <v>33</v>
      </c>
      <c r="J19" s="66" t="s">
        <v>258</v>
      </c>
      <c r="K19" s="39" t="s">
        <v>259</v>
      </c>
    </row>
    <row r="20" spans="2:11" ht="28.8" thickTop="1" thickBot="1" x14ac:dyDescent="0.3">
      <c r="I20" s="39" t="str">
        <f>+F5</f>
        <v>41</v>
      </c>
      <c r="J20" s="66" t="s">
        <v>258</v>
      </c>
      <c r="K20" s="39" t="s">
        <v>259</v>
      </c>
    </row>
    <row r="21" spans="2:11" ht="42.6" thickTop="1" thickBot="1" x14ac:dyDescent="0.3">
      <c r="I21" s="39" t="str">
        <f>+E5</f>
        <v>42</v>
      </c>
      <c r="J21" s="66" t="s">
        <v>260</v>
      </c>
      <c r="K21" s="39" t="s">
        <v>261</v>
      </c>
    </row>
    <row r="22" spans="2:11" ht="42.6" thickTop="1" thickBot="1" x14ac:dyDescent="0.3">
      <c r="I22" s="39" t="str">
        <f>+D5</f>
        <v>43</v>
      </c>
      <c r="J22" s="66" t="s">
        <v>260</v>
      </c>
      <c r="K22" s="39" t="s">
        <v>261</v>
      </c>
    </row>
    <row r="23" spans="2:11" ht="42.6" thickTop="1" thickBot="1" x14ac:dyDescent="0.3">
      <c r="I23" s="39" t="str">
        <f>+F4</f>
        <v>51</v>
      </c>
      <c r="J23" s="66" t="s">
        <v>260</v>
      </c>
      <c r="K23" s="39" t="s">
        <v>261</v>
      </c>
    </row>
    <row r="24" spans="2:11" ht="42.6" thickTop="1" thickBot="1" x14ac:dyDescent="0.3">
      <c r="I24" s="39" t="str">
        <f>+E4</f>
        <v>52</v>
      </c>
      <c r="J24" s="66" t="s">
        <v>260</v>
      </c>
      <c r="K24" s="39" t="s">
        <v>261</v>
      </c>
    </row>
    <row r="25" spans="2:11" ht="42.6" thickTop="1" thickBot="1" x14ac:dyDescent="0.3">
      <c r="I25" s="39" t="str">
        <f>+D4</f>
        <v>53</v>
      </c>
      <c r="J25" s="66" t="s">
        <v>260</v>
      </c>
      <c r="K25" s="39" t="s">
        <v>261</v>
      </c>
    </row>
    <row r="26" spans="2:11" ht="14.4" thickTop="1" x14ac:dyDescent="0.25"/>
  </sheetData>
  <mergeCells count="1">
    <mergeCell ref="I9:K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4"/>
  <sheetViews>
    <sheetView zoomScale="70" zoomScaleNormal="70" workbookViewId="0">
      <pane ySplit="5" topLeftCell="A6" activePane="bottomLeft" state="frozen"/>
      <selection activeCell="H31" sqref="H31:H32"/>
      <selection pane="bottomLeft" activeCell="H31" sqref="H31:H32"/>
    </sheetView>
  </sheetViews>
  <sheetFormatPr baseColWidth="10" defaultColWidth="0" defaultRowHeight="13.8" zeroHeight="1" x14ac:dyDescent="0.25"/>
  <cols>
    <col min="1" max="1" width="5.3984375" customWidth="1"/>
    <col min="2" max="2" width="27.59765625" style="44" customWidth="1"/>
    <col min="3" max="38" width="10.19921875" customWidth="1"/>
    <col min="39" max="39" width="9.19921875" customWidth="1"/>
    <col min="40" max="40" width="9.8984375" customWidth="1"/>
    <col min="41" max="41" width="20.69921875" customWidth="1"/>
    <col min="42" max="44" width="17.09765625" customWidth="1"/>
    <col min="45" max="45" width="27.59765625" bestFit="1" customWidth="1"/>
    <col min="46" max="46" width="10.19921875" customWidth="1"/>
    <col min="47" max="47" width="13.19921875" customWidth="1"/>
    <col min="48" max="48" width="76.19921875" customWidth="1"/>
    <col min="49" max="49" width="27.59765625" customWidth="1"/>
    <col min="50" max="50" width="10.19921875" style="33" customWidth="1"/>
    <col min="51" max="16384" width="10.19921875" hidden="1"/>
  </cols>
  <sheetData>
    <row r="1" spans="1:49" s="33" customFormat="1" ht="14.4" thickBot="1" x14ac:dyDescent="0.3"/>
    <row r="2" spans="1:49" s="33" customFormat="1" ht="31.5" customHeight="1" thickTop="1" thickBot="1" x14ac:dyDescent="0.3">
      <c r="B2" s="158" t="s">
        <v>210</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U2" s="159" t="s">
        <v>211</v>
      </c>
      <c r="AV2" s="159"/>
      <c r="AW2" s="159"/>
    </row>
    <row r="3" spans="1:49" s="33" customFormat="1" ht="15" thickTop="1" thickBot="1" x14ac:dyDescent="0.3">
      <c r="B3" s="46" t="s">
        <v>212</v>
      </c>
      <c r="C3" s="157">
        <v>1</v>
      </c>
      <c r="D3" s="157"/>
      <c r="E3" s="157">
        <v>2</v>
      </c>
      <c r="F3" s="157"/>
      <c r="G3" s="157">
        <v>3</v>
      </c>
      <c r="H3" s="157"/>
      <c r="I3" s="157">
        <v>4</v>
      </c>
      <c r="J3" s="157"/>
      <c r="K3" s="157">
        <v>5</v>
      </c>
      <c r="L3" s="157"/>
      <c r="M3" s="157">
        <v>6</v>
      </c>
      <c r="N3" s="157"/>
      <c r="O3" s="157">
        <v>7</v>
      </c>
      <c r="P3" s="157"/>
      <c r="Q3" s="157">
        <v>8</v>
      </c>
      <c r="R3" s="157"/>
      <c r="S3" s="157">
        <v>9</v>
      </c>
      <c r="T3" s="157"/>
      <c r="U3" s="157">
        <v>10</v>
      </c>
      <c r="V3" s="157"/>
      <c r="W3" s="157">
        <v>11</v>
      </c>
      <c r="X3" s="157"/>
      <c r="Y3" s="157">
        <v>12</v>
      </c>
      <c r="Z3" s="157"/>
      <c r="AA3" s="157">
        <v>13</v>
      </c>
      <c r="AB3" s="157"/>
      <c r="AC3" s="157">
        <v>14</v>
      </c>
      <c r="AD3" s="157"/>
      <c r="AE3" s="157">
        <v>15</v>
      </c>
      <c r="AF3" s="157"/>
      <c r="AG3" s="157">
        <v>16</v>
      </c>
      <c r="AH3" s="157"/>
      <c r="AI3" s="157">
        <v>17</v>
      </c>
      <c r="AJ3" s="157"/>
      <c r="AK3" s="157">
        <v>18</v>
      </c>
      <c r="AL3" s="157"/>
      <c r="AM3" s="155" t="s">
        <v>213</v>
      </c>
      <c r="AN3" s="155" t="s">
        <v>214</v>
      </c>
      <c r="AO3" s="156" t="s">
        <v>215</v>
      </c>
      <c r="AP3" s="156" t="s">
        <v>216</v>
      </c>
      <c r="AQ3" s="156" t="s">
        <v>217</v>
      </c>
      <c r="AR3" s="156" t="s">
        <v>218</v>
      </c>
      <c r="AS3" s="155" t="s">
        <v>219</v>
      </c>
      <c r="AU3" s="42" t="s">
        <v>220</v>
      </c>
      <c r="AV3" s="42" t="s">
        <v>221</v>
      </c>
      <c r="AW3" s="42" t="s">
        <v>222</v>
      </c>
    </row>
    <row r="4" spans="1:49" s="33" customFormat="1" ht="82.5" customHeight="1" thickTop="1" thickBot="1" x14ac:dyDescent="0.3">
      <c r="B4" s="47" t="s">
        <v>223</v>
      </c>
      <c r="C4" s="154" t="s">
        <v>224</v>
      </c>
      <c r="D4" s="154"/>
      <c r="E4" s="154" t="s">
        <v>225</v>
      </c>
      <c r="F4" s="154"/>
      <c r="G4" s="154" t="s">
        <v>226</v>
      </c>
      <c r="H4" s="154"/>
      <c r="I4" s="154" t="s">
        <v>227</v>
      </c>
      <c r="J4" s="154"/>
      <c r="K4" s="154" t="s">
        <v>228</v>
      </c>
      <c r="L4" s="154"/>
      <c r="M4" s="154" t="s">
        <v>229</v>
      </c>
      <c r="N4" s="154"/>
      <c r="O4" s="154" t="s">
        <v>230</v>
      </c>
      <c r="P4" s="154"/>
      <c r="Q4" s="154" t="s">
        <v>231</v>
      </c>
      <c r="R4" s="154"/>
      <c r="S4" s="154" t="s">
        <v>232</v>
      </c>
      <c r="T4" s="154"/>
      <c r="U4" s="154" t="s">
        <v>233</v>
      </c>
      <c r="V4" s="154"/>
      <c r="W4" s="154" t="s">
        <v>234</v>
      </c>
      <c r="X4" s="154"/>
      <c r="Y4" s="154" t="s">
        <v>235</v>
      </c>
      <c r="Z4" s="154"/>
      <c r="AA4" s="154" t="s">
        <v>236</v>
      </c>
      <c r="AB4" s="154"/>
      <c r="AC4" s="154" t="s">
        <v>237</v>
      </c>
      <c r="AD4" s="154"/>
      <c r="AE4" s="154" t="s">
        <v>238</v>
      </c>
      <c r="AF4" s="154"/>
      <c r="AG4" s="154" t="s">
        <v>239</v>
      </c>
      <c r="AH4" s="154"/>
      <c r="AI4" s="154" t="s">
        <v>240</v>
      </c>
      <c r="AJ4" s="154"/>
      <c r="AK4" s="154" t="s">
        <v>241</v>
      </c>
      <c r="AL4" s="154"/>
      <c r="AM4" s="155"/>
      <c r="AN4" s="155"/>
      <c r="AO4" s="156"/>
      <c r="AP4" s="156"/>
      <c r="AQ4" s="156"/>
      <c r="AR4" s="156"/>
      <c r="AS4" s="155"/>
      <c r="AU4" s="34" t="s">
        <v>3</v>
      </c>
      <c r="AV4" s="35" t="s">
        <v>242</v>
      </c>
      <c r="AW4" s="36" t="s">
        <v>243</v>
      </c>
    </row>
    <row r="5" spans="1:49" s="33" customFormat="1" ht="28.8" thickTop="1" thickBot="1" x14ac:dyDescent="0.3">
      <c r="B5" s="47" t="s">
        <v>244</v>
      </c>
      <c r="C5" s="46" t="s">
        <v>245</v>
      </c>
      <c r="D5" s="46" t="s">
        <v>246</v>
      </c>
      <c r="E5" s="46" t="s">
        <v>245</v>
      </c>
      <c r="F5" s="46" t="s">
        <v>246</v>
      </c>
      <c r="G5" s="46" t="s">
        <v>245</v>
      </c>
      <c r="H5" s="46" t="s">
        <v>246</v>
      </c>
      <c r="I5" s="46" t="s">
        <v>245</v>
      </c>
      <c r="J5" s="46" t="s">
        <v>246</v>
      </c>
      <c r="K5" s="46" t="s">
        <v>245</v>
      </c>
      <c r="L5" s="46" t="s">
        <v>246</v>
      </c>
      <c r="M5" s="46" t="s">
        <v>245</v>
      </c>
      <c r="N5" s="46" t="s">
        <v>246</v>
      </c>
      <c r="O5" s="46" t="s">
        <v>245</v>
      </c>
      <c r="P5" s="46" t="s">
        <v>246</v>
      </c>
      <c r="Q5" s="46" t="s">
        <v>245</v>
      </c>
      <c r="R5" s="46" t="s">
        <v>246</v>
      </c>
      <c r="S5" s="46" t="s">
        <v>245</v>
      </c>
      <c r="T5" s="46" t="s">
        <v>246</v>
      </c>
      <c r="U5" s="46" t="s">
        <v>245</v>
      </c>
      <c r="V5" s="46" t="s">
        <v>246</v>
      </c>
      <c r="W5" s="46" t="s">
        <v>245</v>
      </c>
      <c r="X5" s="46" t="s">
        <v>246</v>
      </c>
      <c r="Y5" s="46" t="s">
        <v>245</v>
      </c>
      <c r="Z5" s="46" t="s">
        <v>246</v>
      </c>
      <c r="AA5" s="46" t="s">
        <v>245</v>
      </c>
      <c r="AB5" s="46" t="s">
        <v>246</v>
      </c>
      <c r="AC5" s="46" t="s">
        <v>245</v>
      </c>
      <c r="AD5" s="46" t="s">
        <v>246</v>
      </c>
      <c r="AE5" s="46" t="s">
        <v>245</v>
      </c>
      <c r="AF5" s="46" t="s">
        <v>246</v>
      </c>
      <c r="AG5" s="46" t="s">
        <v>245</v>
      </c>
      <c r="AH5" s="46" t="s">
        <v>246</v>
      </c>
      <c r="AI5" s="46" t="s">
        <v>245</v>
      </c>
      <c r="AJ5" s="46" t="s">
        <v>246</v>
      </c>
      <c r="AK5" s="46" t="s">
        <v>245</v>
      </c>
      <c r="AL5" s="46" t="s">
        <v>246</v>
      </c>
      <c r="AM5" s="155"/>
      <c r="AN5" s="155"/>
      <c r="AO5" s="156"/>
      <c r="AP5" s="156"/>
      <c r="AQ5" s="156"/>
      <c r="AR5" s="156"/>
      <c r="AS5" s="155"/>
      <c r="AU5" s="34" t="s">
        <v>23</v>
      </c>
      <c r="AV5" s="35" t="s">
        <v>247</v>
      </c>
      <c r="AW5" s="36" t="s">
        <v>248</v>
      </c>
    </row>
    <row r="6" spans="1:49" ht="53.4" customHeight="1" thickTop="1" thickBot="1" x14ac:dyDescent="0.3">
      <c r="A6" s="33"/>
      <c r="B6" s="39" t="str">
        <f>+'MAPA RIESGOS CORRUPCIÓN'!H9</f>
        <v xml:space="preserve">Apropiación de recursos por parte del contratista </v>
      </c>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f>+COUNTIFS($C$5:$AL$5,"SI",$C6:$AL6,"X")</f>
        <v>0</v>
      </c>
      <c r="AN6" s="36">
        <f>+COUNTIFS($C$5:$AL$5,"NO",$C6:$AL6,"X")</f>
        <v>0</v>
      </c>
      <c r="AO6" s="36" t="str">
        <f>+IF(AM6&lt;=5,"MODERADO",IF(AND(AM6&gt;5,AM6&lt;11),"MAYOR",IF(AM6&gt;=11,"CATASTRÓFICO")))</f>
        <v>MODERADO</v>
      </c>
      <c r="AP6" s="36">
        <f>+IF(AO6="MODERADO",5,IF(AO6="MAYOR",10,IF(AO6="CATASTRÓFICO",20)))</f>
        <v>5</v>
      </c>
      <c r="AQ6" s="36" t="e">
        <f>+VLOOKUP(B6,'MAPA RIESGOS CORRUPCIÓN'!D5:AE50,10,FALSE)</f>
        <v>#N/A</v>
      </c>
      <c r="AR6" s="36" t="e">
        <f>+AQ6*AP6</f>
        <v>#N/A</v>
      </c>
      <c r="AS6" s="36" t="e">
        <f>+VLOOKUP(AR6,$AU$10:$AW$20,3,FALSE)</f>
        <v>#N/A</v>
      </c>
      <c r="AT6" s="33"/>
      <c r="AU6" s="34" t="s">
        <v>22</v>
      </c>
      <c r="AV6" s="35" t="s">
        <v>249</v>
      </c>
      <c r="AW6" s="36" t="s">
        <v>250</v>
      </c>
    </row>
    <row r="7" spans="1:49" ht="66.599999999999994" customHeight="1" thickTop="1" thickBot="1" x14ac:dyDescent="0.3">
      <c r="A7" s="33"/>
      <c r="B7" s="39" t="str">
        <f>+'MAPA RIESGOS CORRUPCIÓN'!H10</f>
        <v>Malversación de recursos de los contratos, por parte de supervisores o delegados para contratar.</v>
      </c>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f>+COUNTIFS($C$5:$AL$5,"SI",$C7:$AL7,"X")</f>
        <v>0</v>
      </c>
      <c r="AN7" s="36">
        <f>+COUNTIFS($C$5:$AL$5,"NO",$C7:$AL7,"X")</f>
        <v>0</v>
      </c>
      <c r="AO7" s="36" t="str">
        <f t="shared" ref="AO7:AO22" si="0">+IF(AM7&lt;=5,"MODERADO",IF(AND(AM7&gt;5,AM7&lt;11),"MAYOR",IF(AM7&gt;=11,"CATASTRÓFICO")))</f>
        <v>MODERADO</v>
      </c>
      <c r="AP7" s="36">
        <f t="shared" ref="AP7:AP22" si="1">+IF(AO7="MODERADO",5,IF(AO7="MAYOR",10,IF(AO7="CATASTRÓFICO",20)))</f>
        <v>5</v>
      </c>
      <c r="AQ7" s="36" t="e">
        <f>+VLOOKUP(B7,'MAPA RIESGOS CORRUPCIÓN'!D6:AE51,10,FALSE)</f>
        <v>#N/A</v>
      </c>
      <c r="AR7" s="36" t="e">
        <f t="shared" ref="AR7:AR22" si="2">+AQ7*AP7</f>
        <v>#N/A</v>
      </c>
      <c r="AS7" s="36" t="e">
        <f t="shared" ref="AS7:AS22" si="3">+VLOOKUP(AR7,$AU$10:$AW$20,3,FALSE)</f>
        <v>#N/A</v>
      </c>
      <c r="AT7" s="33"/>
      <c r="AU7" s="33"/>
      <c r="AV7" s="33"/>
      <c r="AW7" s="33"/>
    </row>
    <row r="8" spans="1:49" ht="90" customHeight="1" thickTop="1" thickBot="1" x14ac:dyDescent="0.4">
      <c r="A8" s="33"/>
      <c r="B8" s="39" t="str">
        <f>+'MAPA RIESGOS CORRUPCIÓN'!H11</f>
        <v>Decisiones ajustadas a intereses particulares para realizar actividades no previstas como prioritarias o programadas.</v>
      </c>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f t="shared" ref="AM8:AM22" si="4">+COUNTIFS($C$5:$AL$5,"SI",$C8:$AL8,"X")</f>
        <v>0</v>
      </c>
      <c r="AN8" s="36">
        <f t="shared" ref="AN8:AN22" si="5">+COUNTIFS($C$5:$AL$5,"NO",$C8:$AL8,"X")</f>
        <v>0</v>
      </c>
      <c r="AO8" s="36" t="str">
        <f t="shared" si="0"/>
        <v>MODERADO</v>
      </c>
      <c r="AP8" s="36">
        <f t="shared" si="1"/>
        <v>5</v>
      </c>
      <c r="AQ8" s="36" t="e">
        <f>+VLOOKUP(B8,'MAPA RIESGOS CORRUPCIÓN'!D7:AE52,10,FALSE)</f>
        <v>#N/A</v>
      </c>
      <c r="AR8" s="36" t="e">
        <f t="shared" si="2"/>
        <v>#N/A</v>
      </c>
      <c r="AS8" s="36" t="e">
        <f t="shared" si="3"/>
        <v>#N/A</v>
      </c>
      <c r="AT8" s="33"/>
      <c r="AU8" s="153" t="s">
        <v>251</v>
      </c>
      <c r="AV8" s="153"/>
      <c r="AW8" s="153"/>
    </row>
    <row r="9" spans="1:49" ht="64.95" customHeight="1" thickTop="1" thickBot="1" x14ac:dyDescent="0.3">
      <c r="A9" s="33"/>
      <c r="B9" s="39" t="str">
        <f>+'MAPA RIESGOS CORRUPCIÓN'!H12</f>
        <v>Procedimientos adelantados fuera de la normatividad aplicable</v>
      </c>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f t="shared" si="4"/>
        <v>0</v>
      </c>
      <c r="AN9" s="36">
        <f t="shared" si="5"/>
        <v>0</v>
      </c>
      <c r="AO9" s="36" t="str">
        <f t="shared" si="0"/>
        <v>MODERADO</v>
      </c>
      <c r="AP9" s="36">
        <f t="shared" si="1"/>
        <v>5</v>
      </c>
      <c r="AQ9" s="36" t="e">
        <f>+VLOOKUP(B9,'MAPA RIESGOS CORRUPCIÓN'!D8:AE53,10,FALSE)</f>
        <v>#N/A</v>
      </c>
      <c r="AR9" s="36" t="e">
        <f t="shared" si="2"/>
        <v>#N/A</v>
      </c>
      <c r="AS9" s="36" t="e">
        <f t="shared" si="3"/>
        <v>#N/A</v>
      </c>
      <c r="AT9" s="33"/>
      <c r="AU9" s="42" t="s">
        <v>252</v>
      </c>
      <c r="AV9" s="48" t="s">
        <v>253</v>
      </c>
      <c r="AW9" s="42" t="s">
        <v>219</v>
      </c>
    </row>
    <row r="10" spans="1:49" ht="90" customHeight="1" thickTop="1" thickBot="1" x14ac:dyDescent="0.3">
      <c r="A10" s="33"/>
      <c r="B10" s="39" t="e">
        <f>+'MAPA RIESGOS CORRUPCIÓN'!#REF!</f>
        <v>#REF!</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f t="shared" si="4"/>
        <v>0</v>
      </c>
      <c r="AN10" s="36">
        <f t="shared" si="5"/>
        <v>0</v>
      </c>
      <c r="AO10" s="36" t="str">
        <f t="shared" si="0"/>
        <v>MODERADO</v>
      </c>
      <c r="AP10" s="36">
        <f t="shared" si="1"/>
        <v>5</v>
      </c>
      <c r="AQ10" s="36" t="e">
        <f>+VLOOKUP(B10,'MAPA RIESGOS CORRUPCIÓN'!D9:AE54,10,FALSE)</f>
        <v>#REF!</v>
      </c>
      <c r="AR10" s="36" t="e">
        <f t="shared" si="2"/>
        <v>#REF!</v>
      </c>
      <c r="AS10" s="36" t="e">
        <f t="shared" si="3"/>
        <v>#REF!</v>
      </c>
      <c r="AT10" s="33"/>
      <c r="AU10" s="36">
        <v>5</v>
      </c>
      <c r="AV10" s="37" t="s">
        <v>254</v>
      </c>
      <c r="AW10" s="36" t="s">
        <v>255</v>
      </c>
    </row>
    <row r="11" spans="1:49" ht="69" customHeight="1" thickTop="1" thickBot="1" x14ac:dyDescent="0.3">
      <c r="A11" s="33"/>
      <c r="B11" s="39" t="str">
        <f>+'MAPA RIESGOS CORRUPCIÓN'!H13</f>
        <v>Adquisición de bienes y/o servicios en condiciones poco favorables para la compañía</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f t="shared" si="4"/>
        <v>0</v>
      </c>
      <c r="AN11" s="36">
        <f t="shared" si="5"/>
        <v>0</v>
      </c>
      <c r="AO11" s="36" t="str">
        <f t="shared" si="0"/>
        <v>MODERADO</v>
      </c>
      <c r="AP11" s="36">
        <f t="shared" si="1"/>
        <v>5</v>
      </c>
      <c r="AQ11" s="36" t="e">
        <f>+VLOOKUP(B11,'MAPA RIESGOS CORRUPCIÓN'!D10:AE55,10,FALSE)</f>
        <v>#N/A</v>
      </c>
      <c r="AR11" s="36" t="e">
        <f t="shared" si="2"/>
        <v>#N/A</v>
      </c>
      <c r="AS11" s="36" t="e">
        <f t="shared" si="3"/>
        <v>#N/A</v>
      </c>
      <c r="AT11" s="33"/>
      <c r="AU11" s="36">
        <v>10</v>
      </c>
      <c r="AV11" s="37" t="s">
        <v>254</v>
      </c>
      <c r="AW11" s="36" t="s">
        <v>255</v>
      </c>
    </row>
    <row r="12" spans="1:49" ht="73.95" customHeight="1" thickTop="1" thickBot="1" x14ac:dyDescent="0.3">
      <c r="A12" s="33"/>
      <c r="B12" s="39" t="str">
        <f>+'MAPA RIESGOS CORRUPCIÓN'!H14</f>
        <v>Manipular la información financiera para afectar los ingresos o gastos de la compañía.</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f t="shared" si="4"/>
        <v>0</v>
      </c>
      <c r="AN12" s="36">
        <f t="shared" si="5"/>
        <v>0</v>
      </c>
      <c r="AO12" s="36" t="str">
        <f t="shared" si="0"/>
        <v>MODERADO</v>
      </c>
      <c r="AP12" s="36">
        <f t="shared" si="1"/>
        <v>5</v>
      </c>
      <c r="AQ12" s="36" t="e">
        <f>+VLOOKUP(B12,'MAPA RIESGOS CORRUPCIÓN'!D11:AE56,10,FALSE)</f>
        <v>#N/A</v>
      </c>
      <c r="AR12" s="36" t="e">
        <f t="shared" si="2"/>
        <v>#N/A</v>
      </c>
      <c r="AS12" s="36" t="e">
        <f t="shared" si="3"/>
        <v>#N/A</v>
      </c>
      <c r="AT12" s="33"/>
      <c r="AU12" s="36">
        <v>15</v>
      </c>
      <c r="AV12" s="37" t="s">
        <v>256</v>
      </c>
      <c r="AW12" s="36" t="s">
        <v>257</v>
      </c>
    </row>
    <row r="13" spans="1:49" ht="45.75" customHeight="1" thickTop="1" thickBot="1" x14ac:dyDescent="0.3">
      <c r="A13" s="33"/>
      <c r="B13" s="39" t="str">
        <f>+'MAPA RIESGOS CORRUPCIÓN'!H16</f>
        <v>Cobro por trámite anticipado de pago de facturas no programadas</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f t="shared" si="4"/>
        <v>0</v>
      </c>
      <c r="AN13" s="36">
        <f t="shared" si="5"/>
        <v>0</v>
      </c>
      <c r="AO13" s="36" t="str">
        <f t="shared" si="0"/>
        <v>MODERADO</v>
      </c>
      <c r="AP13" s="36">
        <f t="shared" si="1"/>
        <v>5</v>
      </c>
      <c r="AQ13" s="36" t="e">
        <f>+VLOOKUP(B13,'MAPA RIESGOS CORRUPCIÓN'!D12:AE57,10,FALSE)</f>
        <v>#N/A</v>
      </c>
      <c r="AR13" s="36" t="e">
        <f t="shared" si="2"/>
        <v>#N/A</v>
      </c>
      <c r="AS13" s="36" t="e">
        <f t="shared" si="3"/>
        <v>#N/A</v>
      </c>
      <c r="AT13" s="33"/>
      <c r="AU13" s="36">
        <v>20</v>
      </c>
      <c r="AV13" s="37" t="s">
        <v>256</v>
      </c>
      <c r="AW13" s="36" t="s">
        <v>257</v>
      </c>
    </row>
    <row r="14" spans="1:49" ht="84" thickTop="1" thickBot="1" x14ac:dyDescent="0.3">
      <c r="A14" s="33"/>
      <c r="B14" s="39" t="str">
        <f>+'MAPA RIESGOS CORRUPCIÓN'!H17</f>
        <v>Divulgación de información confidencial y/o uso indebido en el manejo de los expedientes (hojas de vida, archivos, documentos entrantes y salientes)</v>
      </c>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f t="shared" si="4"/>
        <v>0</v>
      </c>
      <c r="AN14" s="36">
        <f t="shared" si="5"/>
        <v>0</v>
      </c>
      <c r="AO14" s="36" t="str">
        <f t="shared" si="0"/>
        <v>MODERADO</v>
      </c>
      <c r="AP14" s="36">
        <f t="shared" si="1"/>
        <v>5</v>
      </c>
      <c r="AQ14" s="36" t="e">
        <f>+VLOOKUP(B14,'MAPA RIESGOS CORRUPCIÓN'!D13:AE58,10,FALSE)</f>
        <v>#N/A</v>
      </c>
      <c r="AR14" s="36" t="e">
        <f t="shared" si="2"/>
        <v>#N/A</v>
      </c>
      <c r="AS14" s="36" t="e">
        <f t="shared" si="3"/>
        <v>#N/A</v>
      </c>
      <c r="AT14" s="33"/>
      <c r="AU14" s="36">
        <v>25</v>
      </c>
      <c r="AV14" s="37" t="s">
        <v>256</v>
      </c>
      <c r="AW14" s="36" t="s">
        <v>257</v>
      </c>
    </row>
    <row r="15" spans="1:49" ht="82.2" customHeight="1" thickTop="1" thickBot="1" x14ac:dyDescent="0.3">
      <c r="A15" s="33"/>
      <c r="B15" s="39" t="str">
        <f>+'MAPA RIESGOS CORRUPCIÓN'!H20</f>
        <v>Perdida, robo, daño y/o modificación sin autorización de la integridad de la información de la compañía en  beneficio de un tercero.</v>
      </c>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f t="shared" si="4"/>
        <v>0</v>
      </c>
      <c r="AN15" s="36">
        <f t="shared" si="5"/>
        <v>0</v>
      </c>
      <c r="AO15" s="36" t="str">
        <f t="shared" si="0"/>
        <v>MODERADO</v>
      </c>
      <c r="AP15" s="36">
        <f t="shared" si="1"/>
        <v>5</v>
      </c>
      <c r="AQ15" s="36" t="e">
        <f>+VLOOKUP(B15,'MAPA RIESGOS CORRUPCIÓN'!D13:AE59,10,FALSE)</f>
        <v>#N/A</v>
      </c>
      <c r="AR15" s="36" t="e">
        <f t="shared" si="2"/>
        <v>#N/A</v>
      </c>
      <c r="AS15" s="36" t="e">
        <f t="shared" si="3"/>
        <v>#N/A</v>
      </c>
      <c r="AT15" s="33"/>
      <c r="AU15" s="36">
        <v>30</v>
      </c>
      <c r="AV15" s="37" t="s">
        <v>258</v>
      </c>
      <c r="AW15" s="36" t="s">
        <v>259</v>
      </c>
    </row>
    <row r="16" spans="1:49" ht="60" customHeight="1" thickTop="1" thickBot="1" x14ac:dyDescent="0.3">
      <c r="A16" s="33"/>
      <c r="B16" s="39" t="str">
        <f>+'MAPA RIESGOS CORRUPCIÓN'!H32</f>
        <v>Manipulación de los procedimientos de control disciplinario interno, para omitir información en beneficio de un tercero.</v>
      </c>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f t="shared" si="4"/>
        <v>0</v>
      </c>
      <c r="AN16" s="36">
        <f t="shared" si="5"/>
        <v>0</v>
      </c>
      <c r="AO16" s="36" t="str">
        <f t="shared" si="0"/>
        <v>MODERADO</v>
      </c>
      <c r="AP16" s="36">
        <f t="shared" si="1"/>
        <v>5</v>
      </c>
      <c r="AQ16" s="36" t="e">
        <f>+VLOOKUP(B16,'MAPA RIESGOS CORRUPCIÓN'!D14:AE60,10,FALSE)</f>
        <v>#N/A</v>
      </c>
      <c r="AR16" s="36" t="e">
        <f t="shared" si="2"/>
        <v>#N/A</v>
      </c>
      <c r="AS16" s="36" t="e">
        <f t="shared" si="3"/>
        <v>#N/A</v>
      </c>
      <c r="AT16" s="33"/>
      <c r="AU16" s="36">
        <v>40</v>
      </c>
      <c r="AV16" s="37" t="s">
        <v>258</v>
      </c>
      <c r="AW16" s="36" t="s">
        <v>259</v>
      </c>
    </row>
    <row r="17" spans="1:50" ht="88.5" customHeight="1" thickTop="1" thickBot="1" x14ac:dyDescent="0.3">
      <c r="A17" s="33"/>
      <c r="B17" s="39" t="str">
        <f>+'MAPA RIESGOS CORRUPCIÓN'!H34</f>
        <v>Ocultar hallazgos y/o resultados de las auditorías lo cual impida identificar prácticas irregulares o corruptas y sus directos responsables que afecten los intereses de la compañía.</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f t="shared" si="4"/>
        <v>0</v>
      </c>
      <c r="AN17" s="36">
        <f t="shared" si="5"/>
        <v>0</v>
      </c>
      <c r="AO17" s="36" t="str">
        <f t="shared" si="0"/>
        <v>MODERADO</v>
      </c>
      <c r="AP17" s="36">
        <f t="shared" si="1"/>
        <v>5</v>
      </c>
      <c r="AQ17" s="36" t="e">
        <f>+VLOOKUP(B17,'MAPA RIESGOS CORRUPCIÓN'!D15:AE61,10,FALSE)</f>
        <v>#N/A</v>
      </c>
      <c r="AR17" s="36" t="e">
        <f t="shared" si="2"/>
        <v>#N/A</v>
      </c>
      <c r="AS17" s="36" t="e">
        <f t="shared" si="3"/>
        <v>#N/A</v>
      </c>
      <c r="AT17" s="33"/>
      <c r="AU17" s="36">
        <v>50</v>
      </c>
      <c r="AV17" s="37" t="s">
        <v>258</v>
      </c>
      <c r="AW17" s="36" t="s">
        <v>259</v>
      </c>
    </row>
    <row r="18" spans="1:50" ht="51.75" customHeight="1" thickTop="1" thickBot="1" x14ac:dyDescent="0.3">
      <c r="A18" s="33"/>
      <c r="B18" s="39" t="str">
        <f>+'MAPA RIESGOS CORRUPCIÓN'!H37</f>
        <v>Manipular la información de seguimiento a proyectos de inversión para ocultar desviaciones o favorecer a terceros.</v>
      </c>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f t="shared" si="4"/>
        <v>0</v>
      </c>
      <c r="AN18" s="36">
        <f t="shared" si="5"/>
        <v>0</v>
      </c>
      <c r="AO18" s="36" t="str">
        <f t="shared" si="0"/>
        <v>MODERADO</v>
      </c>
      <c r="AP18" s="36">
        <f t="shared" si="1"/>
        <v>5</v>
      </c>
      <c r="AQ18" s="36" t="e">
        <f>+VLOOKUP(B18,'MAPA RIESGOS CORRUPCIÓN'!D16:AE62,10,FALSE)</f>
        <v>#N/A</v>
      </c>
      <c r="AR18" s="36" t="e">
        <f t="shared" si="2"/>
        <v>#N/A</v>
      </c>
      <c r="AS18" s="36" t="e">
        <f t="shared" si="3"/>
        <v>#N/A</v>
      </c>
      <c r="AT18" s="33"/>
      <c r="AU18" s="36">
        <v>60</v>
      </c>
      <c r="AV18" s="37" t="s">
        <v>260</v>
      </c>
      <c r="AW18" s="36" t="s">
        <v>261</v>
      </c>
    </row>
    <row r="19" spans="1:50" ht="63.75" customHeight="1" thickTop="1" thickBot="1" x14ac:dyDescent="0.3">
      <c r="A19" s="33"/>
      <c r="B19" s="39">
        <f>+'MAPA RIESGOS CORRUPCIÓN'!H38</f>
        <v>0</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f t="shared" si="4"/>
        <v>0</v>
      </c>
      <c r="AN19" s="36">
        <f t="shared" si="5"/>
        <v>0</v>
      </c>
      <c r="AO19" s="36" t="str">
        <f t="shared" si="0"/>
        <v>MODERADO</v>
      </c>
      <c r="AP19" s="36">
        <f t="shared" si="1"/>
        <v>5</v>
      </c>
      <c r="AQ19" s="36" t="e">
        <f>+VLOOKUP(B19,'MAPA RIESGOS CORRUPCIÓN'!D17:AE63,10,FALSE)</f>
        <v>#N/A</v>
      </c>
      <c r="AR19" s="36" t="e">
        <f t="shared" si="2"/>
        <v>#N/A</v>
      </c>
      <c r="AS19" s="36" t="e">
        <f t="shared" si="3"/>
        <v>#N/A</v>
      </c>
      <c r="AT19" s="33"/>
      <c r="AU19" s="36">
        <v>80</v>
      </c>
      <c r="AV19" s="37" t="s">
        <v>260</v>
      </c>
      <c r="AW19" s="36" t="s">
        <v>261</v>
      </c>
    </row>
    <row r="20" spans="1:50" ht="77.25" customHeight="1" thickTop="1" thickBot="1" x14ac:dyDescent="0.3">
      <c r="A20" s="33"/>
      <c r="B20" s="39" t="str">
        <f>+'MAPA RIESGOS CORRUPCIÓN'!H28</f>
        <v>Manipulación o alteración de la informacion por parte de las áreas técnicas para ejercer la defensa judicial en contra de la compañía, en beneficio de terceros o particulares.</v>
      </c>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f t="shared" si="4"/>
        <v>0</v>
      </c>
      <c r="AN20" s="36">
        <f t="shared" si="5"/>
        <v>0</v>
      </c>
      <c r="AO20" s="36" t="str">
        <f t="shared" si="0"/>
        <v>MODERADO</v>
      </c>
      <c r="AP20" s="36">
        <f t="shared" si="1"/>
        <v>5</v>
      </c>
      <c r="AQ20" s="36" t="e">
        <f>+VLOOKUP(B20,'MAPA RIESGOS CORRUPCIÓN'!D18:AE64,10,FALSE)</f>
        <v>#N/A</v>
      </c>
      <c r="AR20" s="36" t="e">
        <f t="shared" si="2"/>
        <v>#N/A</v>
      </c>
      <c r="AS20" s="36" t="e">
        <f t="shared" si="3"/>
        <v>#N/A</v>
      </c>
      <c r="AT20" s="33"/>
      <c r="AU20" s="36">
        <v>100</v>
      </c>
      <c r="AV20" s="37" t="s">
        <v>260</v>
      </c>
      <c r="AW20" s="36" t="s">
        <v>261</v>
      </c>
    </row>
    <row r="21" spans="1:50" ht="111" customHeight="1" thickTop="1" thickBot="1" x14ac:dyDescent="0.3">
      <c r="A21" s="33"/>
      <c r="B21" s="39" t="str">
        <f>+'MAPA RIESGOS CORRUPCIÓN'!H48</f>
        <v>Manipular desde el punto de vista técnico, negociaciones con clientes,proveedores o Aliados, para beneficio propio o de terceros.</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f t="shared" si="4"/>
        <v>0</v>
      </c>
      <c r="AN21" s="36">
        <f t="shared" si="5"/>
        <v>0</v>
      </c>
      <c r="AO21" s="36" t="str">
        <f t="shared" si="0"/>
        <v>MODERADO</v>
      </c>
      <c r="AP21" s="36">
        <f t="shared" si="1"/>
        <v>5</v>
      </c>
      <c r="AQ21" s="36" t="e">
        <f>+VLOOKUP(B21,'MAPA RIESGOS CORRUPCIÓN'!D19:AE65,10,FALSE)</f>
        <v>#N/A</v>
      </c>
      <c r="AR21" s="36" t="e">
        <f t="shared" si="2"/>
        <v>#N/A</v>
      </c>
      <c r="AS21" s="36" t="e">
        <f t="shared" si="3"/>
        <v>#N/A</v>
      </c>
      <c r="AT21" s="33"/>
      <c r="AU21" s="33"/>
      <c r="AV21" s="33"/>
      <c r="AW21" s="33"/>
      <c r="AX21" s="33" t="s">
        <v>262</v>
      </c>
    </row>
    <row r="22" spans="1:50" ht="15" thickTop="1" thickBot="1" x14ac:dyDescent="0.3">
      <c r="A22" s="33"/>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f t="shared" si="4"/>
        <v>0</v>
      </c>
      <c r="AN22" s="36">
        <f t="shared" si="5"/>
        <v>0</v>
      </c>
      <c r="AO22" s="36" t="str">
        <f t="shared" si="0"/>
        <v>MODERADO</v>
      </c>
      <c r="AP22" s="36">
        <f t="shared" si="1"/>
        <v>5</v>
      </c>
      <c r="AQ22" s="36" t="e">
        <f>+VLOOKUP(B22,'MAPA RIESGOS CORRUPCIÓN'!D20:AE66,10,FALSE)</f>
        <v>#N/A</v>
      </c>
      <c r="AR22" s="36" t="e">
        <f t="shared" si="2"/>
        <v>#N/A</v>
      </c>
      <c r="AS22" s="36" t="e">
        <f t="shared" si="3"/>
        <v>#N/A</v>
      </c>
      <c r="AT22" s="33"/>
      <c r="AU22" s="33"/>
      <c r="AV22" s="33"/>
      <c r="AW22" s="33"/>
    </row>
    <row r="23" spans="1:50" ht="15" thickTop="1" thickBot="1" x14ac:dyDescent="0.3">
      <c r="A23" s="33"/>
      <c r="B23" s="39"/>
      <c r="AT23" s="33"/>
      <c r="AU23" s="33"/>
      <c r="AV23" s="33"/>
      <c r="AW23" s="33"/>
    </row>
    <row r="24" spans="1:50" ht="14.4" thickTop="1" x14ac:dyDescent="0.25">
      <c r="A24" s="33"/>
      <c r="B24" s="4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row>
    <row r="25" spans="1:50" hidden="1" x14ac:dyDescent="0.25">
      <c r="A25" s="33"/>
      <c r="B25" s="45"/>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row>
    <row r="26" spans="1:50" hidden="1" x14ac:dyDescent="0.25">
      <c r="A26" s="33"/>
      <c r="AT26" s="33"/>
      <c r="AU26" s="33"/>
      <c r="AV26" s="33"/>
      <c r="AW26" s="33"/>
    </row>
    <row r="27" spans="1:50" hidden="1" x14ac:dyDescent="0.25">
      <c r="B27" s="44" t="s">
        <v>198</v>
      </c>
    </row>
    <row r="28" spans="1:50" hidden="1" x14ac:dyDescent="0.25">
      <c r="B28" s="44" t="s">
        <v>201</v>
      </c>
    </row>
    <row r="30" spans="1:50" hidden="1" x14ac:dyDescent="0.25">
      <c r="B30" s="44" t="s">
        <v>205</v>
      </c>
    </row>
    <row r="33" spans="2:2" ht="15" hidden="1" customHeight="1" x14ac:dyDescent="0.25"/>
    <row r="34" spans="2:2" hidden="1" x14ac:dyDescent="0.25">
      <c r="B34" s="44" t="s">
        <v>208</v>
      </c>
    </row>
  </sheetData>
  <mergeCells count="46">
    <mergeCell ref="B2:AS2"/>
    <mergeCell ref="AU2:AW2"/>
    <mergeCell ref="C3:D3"/>
    <mergeCell ref="E3:F3"/>
    <mergeCell ref="G3:H3"/>
    <mergeCell ref="I3:J3"/>
    <mergeCell ref="K3:L3"/>
    <mergeCell ref="M3:N3"/>
    <mergeCell ref="O3:P3"/>
    <mergeCell ref="Q3:R3"/>
    <mergeCell ref="S3:T3"/>
    <mergeCell ref="U3:V3"/>
    <mergeCell ref="W3:X3"/>
    <mergeCell ref="Y3:Z3"/>
    <mergeCell ref="AA3:AB3"/>
    <mergeCell ref="C4:D4"/>
    <mergeCell ref="E4:F4"/>
    <mergeCell ref="G4:H4"/>
    <mergeCell ref="I4:J4"/>
    <mergeCell ref="K4:L4"/>
    <mergeCell ref="W4:X4"/>
    <mergeCell ref="AO3:AO5"/>
    <mergeCell ref="AP3:AP5"/>
    <mergeCell ref="AQ3:AQ5"/>
    <mergeCell ref="AR3:AR5"/>
    <mergeCell ref="AE3:AF3"/>
    <mergeCell ref="AG3:AH3"/>
    <mergeCell ref="AI3:AJ3"/>
    <mergeCell ref="AK3:AL3"/>
    <mergeCell ref="AM3:AM5"/>
    <mergeCell ref="AN3:AN5"/>
    <mergeCell ref="AK4:AL4"/>
    <mergeCell ref="AC3:AD3"/>
    <mergeCell ref="M4:N4"/>
    <mergeCell ref="O4:P4"/>
    <mergeCell ref="Q4:R4"/>
    <mergeCell ref="S4:T4"/>
    <mergeCell ref="U4:V4"/>
    <mergeCell ref="AU8:AW8"/>
    <mergeCell ref="Y4:Z4"/>
    <mergeCell ref="AA4:AB4"/>
    <mergeCell ref="AC4:AD4"/>
    <mergeCell ref="AE4:AF4"/>
    <mergeCell ref="AG4:AH4"/>
    <mergeCell ref="AI4:AJ4"/>
    <mergeCell ref="AS3:AS5"/>
  </mergeCells>
  <conditionalFormatting sqref="C1:C22 E1:E22 G1:G22 Y1:Y22 AA1:AA22 AC1:AC22 AE1:AE22 AI1:AI22 AK1:AK22 C24:C1048576 E24:E1048576 G24:G1048576 I24:I1048576 K24:K1048576 M24:M1048576 O24:O1048576 Q24:Q1048576 S24:S1048576 U24:U1048576 W24:W1048576 Y24:Y1048576 AA24:AA1048576 AC24:AC1048576 AE24:AE1048576 AG24:AG1048576 AI24:AI1048576 AK24:AK1048576">
    <cfRule type="cellIs" dxfId="173" priority="6" operator="equal">
      <formula>"X"</formula>
    </cfRule>
  </conditionalFormatting>
  <conditionalFormatting sqref="D1:D22 F1:F22 H1:H22 Z1:Z22 AB1:AB22 AD1:AD22 AF1:AF22 AJ1:AJ22 AL1:AL22 D24:D1048576 F24:F1048576 H24:H1048576 J24:J1048576 L24:L1048576 N24:N1048576 P24:P1048576 R24:R1048576 T24:T1048576 V24:V1048576 X24:X1048576 Z24:Z1048576 AB24:AB1048576 AD24:AD1048576 AF24:AF1048576 AH24:AH1048576 AJ24:AJ1048576 AL24:AL1048576">
    <cfRule type="cellIs" dxfId="172" priority="5" operator="equal">
      <formula>"X"</formula>
    </cfRule>
  </conditionalFormatting>
  <conditionalFormatting sqref="I1:I22 K1:K22 M1:M22 O1:O22 Q1:Q22 S1:S22 U1:U22 W1:W22">
    <cfRule type="cellIs" dxfId="171" priority="4" operator="equal">
      <formula>"X"</formula>
    </cfRule>
  </conditionalFormatting>
  <conditionalFormatting sqref="J1:J22 L1:L22 N1:N22 P1:P22 R1:R22 T1:T22 V1:V22 X1:X22">
    <cfRule type="cellIs" dxfId="170" priority="3" operator="equal">
      <formula>"X"</formula>
    </cfRule>
  </conditionalFormatting>
  <conditionalFormatting sqref="AG1:AG22">
    <cfRule type="cellIs" dxfId="169" priority="2" operator="equal">
      <formula>"X"</formula>
    </cfRule>
  </conditionalFormatting>
  <conditionalFormatting sqref="AH1:AH22">
    <cfRule type="cellIs" dxfId="168" priority="1" operator="equal">
      <formula>"X"</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pane ySplit="5" topLeftCell="A6" activePane="bottomLeft" state="frozen"/>
      <selection activeCell="H31" sqref="H31:H32"/>
      <selection pane="bottomLeft" activeCell="G31" sqref="G31:H32"/>
    </sheetView>
  </sheetViews>
  <sheetFormatPr baseColWidth="10" defaultColWidth="0" defaultRowHeight="13.8" zeroHeight="1" x14ac:dyDescent="0.25"/>
  <cols>
    <col min="1" max="1" width="5.3984375" style="33" customWidth="1"/>
    <col min="2" max="2" width="27.59765625" style="33" customWidth="1"/>
    <col min="3" max="16" width="10.19921875" style="33" customWidth="1"/>
    <col min="17" max="17" width="17.09765625" style="33" customWidth="1"/>
    <col min="18" max="18" width="19.19921875" style="33" customWidth="1"/>
    <col min="19" max="22" width="19.19921875" style="33" hidden="1" customWidth="1"/>
    <col min="23" max="23" width="5.8984375" style="33" hidden="1" customWidth="1"/>
    <col min="24" max="24" width="19.19921875" style="33" customWidth="1"/>
    <col min="25" max="25" width="19.19921875" style="33" hidden="1" customWidth="1"/>
    <col min="26" max="26" width="19.19921875" style="33" customWidth="1"/>
    <col min="27" max="27" width="19.19921875" style="33" hidden="1" customWidth="1"/>
    <col min="28" max="28" width="19.19921875" style="38" customWidth="1"/>
    <col min="29" max="29" width="10.19921875" customWidth="1"/>
    <col min="30" max="30" width="13.19921875" customWidth="1"/>
    <col min="31" max="31" width="16.19921875" customWidth="1"/>
    <col min="32" max="33" width="10.19921875" customWidth="1"/>
    <col min="34" max="34" width="10.19921875" style="33" customWidth="1"/>
    <col min="35" max="16384" width="10.19921875" style="33" hidden="1"/>
  </cols>
  <sheetData>
    <row r="1" spans="1:34" customFormat="1" ht="14.4" thickBot="1" x14ac:dyDescent="0.3">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8"/>
      <c r="AC1" s="33"/>
      <c r="AD1" s="33"/>
      <c r="AE1" s="33"/>
      <c r="AF1" s="33"/>
      <c r="AG1" s="33"/>
      <c r="AH1" s="33"/>
    </row>
    <row r="2" spans="1:34" customFormat="1" ht="31.5" customHeight="1" thickTop="1" thickBot="1" x14ac:dyDescent="0.3">
      <c r="A2" s="33"/>
      <c r="B2" s="176" t="s">
        <v>263</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33"/>
      <c r="AD2" s="178" t="s">
        <v>264</v>
      </c>
      <c r="AE2" s="179"/>
      <c r="AF2" s="33"/>
      <c r="AG2" s="33"/>
      <c r="AH2" s="33"/>
    </row>
    <row r="3" spans="1:34" customFormat="1" ht="16.5" customHeight="1" thickTop="1" thickBot="1" x14ac:dyDescent="0.3">
      <c r="A3" s="33"/>
      <c r="B3" s="49" t="s">
        <v>212</v>
      </c>
      <c r="C3" s="157">
        <v>1</v>
      </c>
      <c r="D3" s="157"/>
      <c r="E3" s="157">
        <v>2</v>
      </c>
      <c r="F3" s="157"/>
      <c r="G3" s="157">
        <v>3</v>
      </c>
      <c r="H3" s="157"/>
      <c r="I3" s="157">
        <v>4</v>
      </c>
      <c r="J3" s="157"/>
      <c r="K3" s="157">
        <v>5</v>
      </c>
      <c r="L3" s="157"/>
      <c r="M3" s="157">
        <v>6</v>
      </c>
      <c r="N3" s="157"/>
      <c r="O3" s="157">
        <v>7</v>
      </c>
      <c r="P3" s="157"/>
      <c r="Q3" s="156" t="s">
        <v>265</v>
      </c>
      <c r="R3" s="156" t="s">
        <v>266</v>
      </c>
      <c r="S3" s="156" t="s">
        <v>267</v>
      </c>
      <c r="T3" s="156" t="s">
        <v>268</v>
      </c>
      <c r="U3" s="156" t="s">
        <v>269</v>
      </c>
      <c r="V3" s="156" t="s">
        <v>270</v>
      </c>
      <c r="W3" s="156" t="s">
        <v>271</v>
      </c>
      <c r="X3" s="156" t="s">
        <v>272</v>
      </c>
      <c r="Y3" s="156" t="s">
        <v>273</v>
      </c>
      <c r="Z3" s="156" t="s">
        <v>274</v>
      </c>
      <c r="AA3" s="156" t="s">
        <v>275</v>
      </c>
      <c r="AB3" s="156" t="s">
        <v>276</v>
      </c>
      <c r="AC3" s="33"/>
      <c r="AD3" s="173" t="s">
        <v>277</v>
      </c>
      <c r="AE3" s="168" t="s">
        <v>278</v>
      </c>
      <c r="AF3" s="33"/>
      <c r="AG3" s="33"/>
      <c r="AH3" s="33"/>
    </row>
    <row r="4" spans="1:34" customFormat="1" ht="70.5" customHeight="1" thickTop="1" thickBot="1" x14ac:dyDescent="0.3">
      <c r="A4" s="33"/>
      <c r="B4" s="50" t="s">
        <v>279</v>
      </c>
      <c r="C4" s="154" t="s">
        <v>280</v>
      </c>
      <c r="D4" s="154"/>
      <c r="E4" s="175" t="s">
        <v>281</v>
      </c>
      <c r="F4" s="175"/>
      <c r="G4" s="175" t="s">
        <v>282</v>
      </c>
      <c r="H4" s="175"/>
      <c r="I4" s="175" t="s">
        <v>283</v>
      </c>
      <c r="J4" s="175"/>
      <c r="K4" s="175" t="s">
        <v>284</v>
      </c>
      <c r="L4" s="175"/>
      <c r="M4" s="175" t="s">
        <v>285</v>
      </c>
      <c r="N4" s="175"/>
      <c r="O4" s="154" t="s">
        <v>286</v>
      </c>
      <c r="P4" s="154"/>
      <c r="Q4" s="156"/>
      <c r="R4" s="156"/>
      <c r="S4" s="156"/>
      <c r="T4" s="156"/>
      <c r="U4" s="156"/>
      <c r="V4" s="156"/>
      <c r="W4" s="156"/>
      <c r="X4" s="156"/>
      <c r="Y4" s="156"/>
      <c r="Z4" s="156"/>
      <c r="AA4" s="156"/>
      <c r="AB4" s="156"/>
      <c r="AC4" s="33"/>
      <c r="AD4" s="174"/>
      <c r="AE4" s="169"/>
      <c r="AF4" s="33"/>
      <c r="AG4" s="33"/>
      <c r="AH4" s="33"/>
    </row>
    <row r="5" spans="1:34" customFormat="1" ht="15" thickTop="1" thickBot="1" x14ac:dyDescent="0.3">
      <c r="A5" s="33"/>
      <c r="B5" s="51" t="s">
        <v>244</v>
      </c>
      <c r="C5" s="49" t="s">
        <v>245</v>
      </c>
      <c r="D5" s="49" t="s">
        <v>246</v>
      </c>
      <c r="E5" s="49" t="s">
        <v>245</v>
      </c>
      <c r="F5" s="49" t="s">
        <v>246</v>
      </c>
      <c r="G5" s="49" t="s">
        <v>245</v>
      </c>
      <c r="H5" s="49" t="s">
        <v>246</v>
      </c>
      <c r="I5" s="49" t="s">
        <v>245</v>
      </c>
      <c r="J5" s="49" t="s">
        <v>246</v>
      </c>
      <c r="K5" s="49" t="s">
        <v>245</v>
      </c>
      <c r="L5" s="49" t="s">
        <v>246</v>
      </c>
      <c r="M5" s="49" t="s">
        <v>245</v>
      </c>
      <c r="N5" s="49" t="s">
        <v>246</v>
      </c>
      <c r="O5" s="49" t="s">
        <v>245</v>
      </c>
      <c r="P5" s="49" t="s">
        <v>246</v>
      </c>
      <c r="Q5" s="156"/>
      <c r="R5" s="156"/>
      <c r="S5" s="156"/>
      <c r="T5" s="156"/>
      <c r="U5" s="156"/>
      <c r="V5" s="156"/>
      <c r="W5" s="156"/>
      <c r="X5" s="156"/>
      <c r="Y5" s="156"/>
      <c r="Z5" s="156"/>
      <c r="AA5" s="156"/>
      <c r="AB5" s="156"/>
      <c r="AC5" s="33"/>
      <c r="AD5" s="34" t="s">
        <v>287</v>
      </c>
      <c r="AE5" s="39">
        <v>0</v>
      </c>
      <c r="AF5" s="33"/>
      <c r="AG5" s="33"/>
      <c r="AH5" s="33"/>
    </row>
    <row r="6" spans="1:34" customFormat="1" ht="21.75" customHeight="1" thickTop="1" thickBot="1" x14ac:dyDescent="0.3">
      <c r="A6" s="33"/>
      <c r="B6" s="166" t="str">
        <f>+'EVALUACIÓN DEL RIESGO'!B6</f>
        <v xml:space="preserve">Apropiación de recursos por parte del contratista </v>
      </c>
      <c r="C6" s="36"/>
      <c r="D6" s="36"/>
      <c r="E6" s="36"/>
      <c r="F6" s="36"/>
      <c r="G6" s="36"/>
      <c r="H6" s="36"/>
      <c r="I6" s="36"/>
      <c r="J6" s="36"/>
      <c r="K6" s="36"/>
      <c r="L6" s="36"/>
      <c r="M6" s="36"/>
      <c r="N6" s="36"/>
      <c r="O6" s="36"/>
      <c r="P6" s="36"/>
      <c r="Q6" s="160">
        <f>+SUM(C7:P7)</f>
        <v>0</v>
      </c>
      <c r="R6" s="160">
        <f>+IF(Q6&lt;=50,0,IF(AND(Q6&gt;50,Q6&lt;=75),1,IF(Q6&gt;75,2)))</f>
        <v>0</v>
      </c>
      <c r="S6" s="160" t="e">
        <f>+VLOOKUP(B6,'[1]MATRIZ RIESGOS ANTICORRUPCIÓN'!$C$8:$G$28,4,FALSE)</f>
        <v>#N/A</v>
      </c>
      <c r="T6" s="160" t="e">
        <f>+CONCATENATE(S6,R6)</f>
        <v>#N/A</v>
      </c>
      <c r="U6" s="160">
        <f>+VLOOKUP(B6,'EVALUACIÓN DEL RIESGO'!$B$6:$AS$22,41,FALSE)</f>
        <v>5</v>
      </c>
      <c r="V6" s="160" t="str">
        <f>+CONCATENATE(U6,R6)</f>
        <v>50</v>
      </c>
      <c r="W6" s="160" t="e">
        <f>+VLOOKUP(T6,$AF$10:$AG$26,2,FALSE)</f>
        <v>#N/A</v>
      </c>
      <c r="X6" s="160" t="e">
        <f>+VLOOKUP(W6,'[1]MATRIZ RIESGOS ANTICORRUPCIÓN'!$AA$3:$AB$7,2,FALSE)</f>
        <v>#N/A</v>
      </c>
      <c r="Y6" s="160">
        <f>+VLOOKUP(V6,$AF$31:$AG$39,2,FALSE)</f>
        <v>5</v>
      </c>
      <c r="Z6" s="160" t="str">
        <f>+VLOOKUP(Y6,'[1]MATRIZ RIESGOS ANTICORRUPCIÓN'!$AC$3:$AD$5,2,FALSE)</f>
        <v>MODERADO</v>
      </c>
      <c r="AA6" s="160" t="e">
        <f>+Y6*W6</f>
        <v>#N/A</v>
      </c>
      <c r="AB6" s="162" t="e">
        <f>+VLOOKUP(AA6,'EVALUACIÓN DEL RIESGO'!$AU$10:$AW$20,3,FALSE)</f>
        <v>#N/A</v>
      </c>
      <c r="AC6" s="33"/>
      <c r="AD6" s="34" t="s">
        <v>288</v>
      </c>
      <c r="AE6" s="39">
        <v>1</v>
      </c>
      <c r="AF6" s="33"/>
      <c r="AG6" s="33"/>
      <c r="AH6" s="33"/>
    </row>
    <row r="7" spans="1:34" customFormat="1" ht="20.399999999999999" customHeight="1" thickTop="1" thickBot="1" x14ac:dyDescent="0.3">
      <c r="A7" s="33"/>
      <c r="B7" s="167"/>
      <c r="C7" s="164">
        <f>+IF(C6="X",15,0)</f>
        <v>0</v>
      </c>
      <c r="D7" s="165"/>
      <c r="E7" s="164">
        <f>+IF(E6="X",5,0)</f>
        <v>0</v>
      </c>
      <c r="F7" s="165"/>
      <c r="G7" s="164">
        <f>+IF(G6="X",15,0)</f>
        <v>0</v>
      </c>
      <c r="H7" s="165"/>
      <c r="I7" s="164">
        <f>+IF(I6="X",10,0)</f>
        <v>0</v>
      </c>
      <c r="J7" s="165"/>
      <c r="K7" s="164">
        <f>+IF(K6="X",15,0)</f>
        <v>0</v>
      </c>
      <c r="L7" s="165"/>
      <c r="M7" s="164">
        <f>+IF(M6="X",10,0)</f>
        <v>0</v>
      </c>
      <c r="N7" s="165"/>
      <c r="O7" s="164">
        <f>+IF(O6="X",30,0)</f>
        <v>0</v>
      </c>
      <c r="P7" s="165"/>
      <c r="Q7" s="161"/>
      <c r="R7" s="161"/>
      <c r="S7" s="161"/>
      <c r="T7" s="161"/>
      <c r="U7" s="161"/>
      <c r="V7" s="161"/>
      <c r="W7" s="161"/>
      <c r="X7" s="161"/>
      <c r="Y7" s="161"/>
      <c r="Z7" s="161"/>
      <c r="AA7" s="161"/>
      <c r="AB7" s="163"/>
      <c r="AC7" s="33"/>
      <c r="AD7" s="34" t="s">
        <v>289</v>
      </c>
      <c r="AE7" s="39">
        <v>2</v>
      </c>
      <c r="AF7" s="33"/>
      <c r="AG7" s="33"/>
      <c r="AH7" s="33"/>
    </row>
    <row r="8" spans="1:34" customFormat="1" ht="40.950000000000003" customHeight="1" thickTop="1" thickBot="1" x14ac:dyDescent="0.3">
      <c r="A8" s="33"/>
      <c r="B8" s="166" t="str">
        <f>+'EVALUACIÓN DEL RIESGO'!B7</f>
        <v>Malversación de recursos de los contratos, por parte de supervisores o delegados para contratar.</v>
      </c>
      <c r="C8" s="36"/>
      <c r="D8" s="36"/>
      <c r="E8" s="36"/>
      <c r="F8" s="36"/>
      <c r="G8" s="36"/>
      <c r="H8" s="36"/>
      <c r="I8" s="36"/>
      <c r="J8" s="36"/>
      <c r="K8" s="36"/>
      <c r="L8" s="36"/>
      <c r="M8" s="36"/>
      <c r="N8" s="36"/>
      <c r="O8" s="36"/>
      <c r="P8" s="36"/>
      <c r="Q8" s="160">
        <f>+SUM(C9:P9)</f>
        <v>0</v>
      </c>
      <c r="R8" s="160">
        <f t="shared" ref="R8" si="0">+IF(Q8&lt;=50,0,IF(AND(Q8&gt;50,Q8&lt;=75),1,IF(Q8&gt;75,2)))</f>
        <v>0</v>
      </c>
      <c r="S8" s="160" t="e">
        <f>+VLOOKUP(B8,'[1]MATRIZ RIESGOS ANTICORRUPCIÓN'!$C$8:$G$28,4,FALSE)</f>
        <v>#N/A</v>
      </c>
      <c r="T8" s="160" t="e">
        <f t="shared" ref="T8" si="1">+CONCATENATE(S8,R8)</f>
        <v>#N/A</v>
      </c>
      <c r="U8" s="160">
        <f>+VLOOKUP(B8,'EVALUACIÓN DEL RIESGO'!$B$6:$AS$22,41,FALSE)</f>
        <v>5</v>
      </c>
      <c r="V8" s="160" t="str">
        <f t="shared" ref="V8" si="2">+CONCATENATE(U8,R8)</f>
        <v>50</v>
      </c>
      <c r="W8" s="160" t="e">
        <f t="shared" ref="W8" si="3">+VLOOKUP(T8,$AF$10:$AG$26,2,FALSE)</f>
        <v>#N/A</v>
      </c>
      <c r="X8" s="160" t="e">
        <f>+VLOOKUP(W8,'[1]MATRIZ RIESGOS ANTICORRUPCIÓN'!$AA$3:$AB$7,2,FALSE)</f>
        <v>#N/A</v>
      </c>
      <c r="Y8" s="160">
        <f t="shared" ref="Y8" si="4">+VLOOKUP(V8,$AF$31:$AG$39,2,FALSE)</f>
        <v>5</v>
      </c>
      <c r="Z8" s="160" t="str">
        <f>+VLOOKUP(Y8,'[1]MATRIZ RIESGOS ANTICORRUPCIÓN'!$AC$3:$AD$5,2,FALSE)</f>
        <v>MODERADO</v>
      </c>
      <c r="AA8" s="160" t="e">
        <f t="shared" ref="AA8" si="5">+Y8*W8</f>
        <v>#N/A</v>
      </c>
      <c r="AB8" s="162" t="e">
        <f>+VLOOKUP(AA8,'EVALUACIÓN DEL RIESGO'!$AU$10:$AW$20,3,FALSE)</f>
        <v>#N/A</v>
      </c>
      <c r="AC8" s="33"/>
      <c r="AD8" s="33"/>
      <c r="AE8" s="33"/>
      <c r="AF8" s="33"/>
      <c r="AG8" s="33"/>
      <c r="AH8" s="33"/>
    </row>
    <row r="9" spans="1:34" customFormat="1" ht="33.6" customHeight="1" thickTop="1" thickBot="1" x14ac:dyDescent="0.3">
      <c r="A9" s="33"/>
      <c r="B9" s="167"/>
      <c r="C9" s="164">
        <f>+IF(C8="X",15,0)</f>
        <v>0</v>
      </c>
      <c r="D9" s="165"/>
      <c r="E9" s="164">
        <f>+IF(E8="X",5,0)</f>
        <v>0</v>
      </c>
      <c r="F9" s="165"/>
      <c r="G9" s="164">
        <f>+IF(G8="X",15,0)</f>
        <v>0</v>
      </c>
      <c r="H9" s="165"/>
      <c r="I9" s="164">
        <f>+IF(I8="X",10,0)</f>
        <v>0</v>
      </c>
      <c r="J9" s="165"/>
      <c r="K9" s="164">
        <f>+IF(K8="X",15,0)</f>
        <v>0</v>
      </c>
      <c r="L9" s="165"/>
      <c r="M9" s="164">
        <f>+IF(M8="X",10,0)</f>
        <v>0</v>
      </c>
      <c r="N9" s="165"/>
      <c r="O9" s="164">
        <f>+IF(O8="X",30,0)</f>
        <v>0</v>
      </c>
      <c r="P9" s="165"/>
      <c r="Q9" s="161"/>
      <c r="R9" s="161"/>
      <c r="S9" s="161"/>
      <c r="T9" s="161"/>
      <c r="U9" s="161"/>
      <c r="V9" s="161"/>
      <c r="W9" s="161"/>
      <c r="X9" s="161"/>
      <c r="Y9" s="161"/>
      <c r="Z9" s="161"/>
      <c r="AA9" s="161"/>
      <c r="AB9" s="163"/>
      <c r="AC9" s="33"/>
      <c r="AD9" s="170" t="s">
        <v>290</v>
      </c>
      <c r="AE9" s="171"/>
      <c r="AF9" s="171"/>
      <c r="AG9" s="172"/>
      <c r="AH9" s="33"/>
    </row>
    <row r="10" spans="1:34" customFormat="1" ht="35.4" customHeight="1" thickTop="1" thickBot="1" x14ac:dyDescent="0.3">
      <c r="A10" s="33"/>
      <c r="B10" s="166" t="str">
        <f>+'EVALUACIÓN DEL RIESGO'!B8</f>
        <v>Decisiones ajustadas a intereses particulares para realizar actividades no previstas como prioritarias o programadas.</v>
      </c>
      <c r="C10" s="36"/>
      <c r="D10" s="36"/>
      <c r="E10" s="36"/>
      <c r="F10" s="36"/>
      <c r="G10" s="36"/>
      <c r="H10" s="36"/>
      <c r="I10" s="36"/>
      <c r="J10" s="36"/>
      <c r="K10" s="36"/>
      <c r="L10" s="36"/>
      <c r="M10" s="36"/>
      <c r="N10" s="36"/>
      <c r="O10" s="36"/>
      <c r="P10" s="36"/>
      <c r="Q10" s="160">
        <f>+SUM(C11:P11)</f>
        <v>0</v>
      </c>
      <c r="R10" s="160">
        <f t="shared" ref="R10" si="6">+IF(Q10&lt;=50,0,IF(AND(Q10&gt;50,Q10&lt;=75),1,IF(Q10&gt;75,2)))</f>
        <v>0</v>
      </c>
      <c r="S10" s="160" t="e">
        <f>+VLOOKUP(B10,'[1]MATRIZ RIESGOS ANTICORRUPCIÓN'!$C$8:$G$28,4,FALSE)</f>
        <v>#N/A</v>
      </c>
      <c r="T10" s="160" t="e">
        <f t="shared" ref="T10" si="7">+CONCATENATE(S10,R10)</f>
        <v>#N/A</v>
      </c>
      <c r="U10" s="160">
        <f>+VLOOKUP(B10,'EVALUACIÓN DEL RIESGO'!$B$6:$AS$22,41,FALSE)</f>
        <v>5</v>
      </c>
      <c r="V10" s="160" t="str">
        <f t="shared" ref="V10" si="8">+CONCATENATE(U10,R10)</f>
        <v>50</v>
      </c>
      <c r="W10" s="160" t="e">
        <f t="shared" ref="W10" si="9">+VLOOKUP(T10,$AF$10:$AG$26,2,FALSE)</f>
        <v>#N/A</v>
      </c>
      <c r="X10" s="160" t="e">
        <f>+VLOOKUP(W10,'[1]MATRIZ RIESGOS ANTICORRUPCIÓN'!$AA$3:$AB$7,2,FALSE)</f>
        <v>#N/A</v>
      </c>
      <c r="Y10" s="160">
        <f t="shared" ref="Y10" si="10">+VLOOKUP(V10,$AF$31:$AG$39,2,FALSE)</f>
        <v>5</v>
      </c>
      <c r="Z10" s="160" t="str">
        <f>+VLOOKUP(Y10,'[1]MATRIZ RIESGOS ANTICORRUPCIÓN'!$AC$3:$AD$5,2,FALSE)</f>
        <v>MODERADO</v>
      </c>
      <c r="AA10" s="160" t="e">
        <f t="shared" ref="AA10" si="11">+Y10*W10</f>
        <v>#N/A</v>
      </c>
      <c r="AB10" s="162" t="e">
        <f>+VLOOKUP(AA10,'EVALUACIÓN DEL RIESGO'!$AU$10:$AW$20,3,FALSE)</f>
        <v>#N/A</v>
      </c>
      <c r="AC10" s="33"/>
      <c r="AD10" s="173" t="s">
        <v>34</v>
      </c>
      <c r="AE10" s="168" t="s">
        <v>291</v>
      </c>
      <c r="AF10" s="168" t="s">
        <v>292</v>
      </c>
      <c r="AG10" s="168" t="s">
        <v>293</v>
      </c>
      <c r="AH10" s="33"/>
    </row>
    <row r="11" spans="1:34" customFormat="1" ht="21.75" customHeight="1" thickTop="1" thickBot="1" x14ac:dyDescent="0.3">
      <c r="A11" s="33"/>
      <c r="B11" s="167"/>
      <c r="C11" s="164">
        <f>+IF(C10="X",15,0)</f>
        <v>0</v>
      </c>
      <c r="D11" s="165"/>
      <c r="E11" s="164">
        <f>+IF(E10="X",5,0)</f>
        <v>0</v>
      </c>
      <c r="F11" s="165"/>
      <c r="G11" s="164">
        <f>+IF(G10="X",15,0)</f>
        <v>0</v>
      </c>
      <c r="H11" s="165"/>
      <c r="I11" s="164">
        <f>+IF(I10="X",10,0)</f>
        <v>0</v>
      </c>
      <c r="J11" s="165"/>
      <c r="K11" s="164">
        <f>+IF(K10="X",15,0)</f>
        <v>0</v>
      </c>
      <c r="L11" s="165"/>
      <c r="M11" s="164">
        <f>+IF(M10="X",10,0)</f>
        <v>0</v>
      </c>
      <c r="N11" s="165"/>
      <c r="O11" s="164">
        <f>+IF(O10="X",30,0)</f>
        <v>0</v>
      </c>
      <c r="P11" s="165"/>
      <c r="Q11" s="161"/>
      <c r="R11" s="161"/>
      <c r="S11" s="161"/>
      <c r="T11" s="161"/>
      <c r="U11" s="161"/>
      <c r="V11" s="161"/>
      <c r="W11" s="161"/>
      <c r="X11" s="161"/>
      <c r="Y11" s="161"/>
      <c r="Z11" s="161"/>
      <c r="AA11" s="161"/>
      <c r="AB11" s="163"/>
      <c r="AC11" s="33"/>
      <c r="AD11" s="174"/>
      <c r="AE11" s="169"/>
      <c r="AF11" s="169"/>
      <c r="AG11" s="169"/>
      <c r="AH11" s="33"/>
    </row>
    <row r="12" spans="1:34" customFormat="1" ht="33" customHeight="1" thickTop="1" thickBot="1" x14ac:dyDescent="0.3">
      <c r="A12" s="33"/>
      <c r="B12" s="166" t="str">
        <f>+'EVALUACIÓN DEL RIESGO'!B9</f>
        <v>Procedimientos adelantados fuera de la normatividad aplicable</v>
      </c>
      <c r="C12" s="36"/>
      <c r="D12" s="36"/>
      <c r="E12" s="36"/>
      <c r="F12" s="36"/>
      <c r="G12" s="36"/>
      <c r="H12" s="36"/>
      <c r="I12" s="36"/>
      <c r="J12" s="36"/>
      <c r="K12" s="36"/>
      <c r="L12" s="36"/>
      <c r="M12" s="36"/>
      <c r="N12" s="36"/>
      <c r="O12" s="36"/>
      <c r="P12" s="36"/>
      <c r="Q12" s="160">
        <f>+SUM(C13:P13)</f>
        <v>0</v>
      </c>
      <c r="R12" s="160">
        <f t="shared" ref="R12" si="12">+IF(Q12&lt;=50,0,IF(AND(Q12&gt;50,Q12&lt;=75),1,IF(Q12&gt;75,2)))</f>
        <v>0</v>
      </c>
      <c r="S12" s="160" t="e">
        <f>+VLOOKUP(B12,'[1]MATRIZ RIESGOS ANTICORRUPCIÓN'!$C$8:$G$28,4,FALSE)</f>
        <v>#N/A</v>
      </c>
      <c r="T12" s="160" t="e">
        <f t="shared" ref="T12" si="13">+CONCATENATE(S12,R12)</f>
        <v>#N/A</v>
      </c>
      <c r="U12" s="160">
        <f>+VLOOKUP(B12,'EVALUACIÓN DEL RIESGO'!$B$6:$AS$22,41,FALSE)</f>
        <v>5</v>
      </c>
      <c r="V12" s="160" t="str">
        <f t="shared" ref="V12" si="14">+CONCATENATE(U12,R12)</f>
        <v>50</v>
      </c>
      <c r="W12" s="160" t="e">
        <f t="shared" ref="W12" si="15">+VLOOKUP(T12,$AF$10:$AG$26,2,FALSE)</f>
        <v>#N/A</v>
      </c>
      <c r="X12" s="160" t="e">
        <f>+VLOOKUP(W12,'[1]MATRIZ RIESGOS ANTICORRUPCIÓN'!$AA$3:$AB$7,2,FALSE)</f>
        <v>#N/A</v>
      </c>
      <c r="Y12" s="160">
        <f t="shared" ref="Y12" si="16">+VLOOKUP(V12,$AF$31:$AG$39,2,FALSE)</f>
        <v>5</v>
      </c>
      <c r="Z12" s="160" t="str">
        <f>+VLOOKUP(Y12,'[1]MATRIZ RIESGOS ANTICORRUPCIÓN'!$AC$3:$AD$5,2,FALSE)</f>
        <v>MODERADO</v>
      </c>
      <c r="AA12" s="160" t="e">
        <f t="shared" ref="AA12" si="17">+Y12*W12</f>
        <v>#N/A</v>
      </c>
      <c r="AB12" s="162" t="e">
        <f>+VLOOKUP(AA12,'EVALUACIÓN DEL RIESGO'!$AU$10:$AW$20,3,FALSE)</f>
        <v>#N/A</v>
      </c>
      <c r="AC12" s="33"/>
      <c r="AD12" s="39">
        <v>1</v>
      </c>
      <c r="AE12" s="39">
        <v>0</v>
      </c>
      <c r="AF12" s="39" t="str">
        <f>+CONCATENATE(AD12,AE12)</f>
        <v>10</v>
      </c>
      <c r="AG12" s="39">
        <v>1</v>
      </c>
      <c r="AH12" s="33"/>
    </row>
    <row r="13" spans="1:34" customFormat="1" ht="21.75" customHeight="1" thickTop="1" thickBot="1" x14ac:dyDescent="0.3">
      <c r="A13" s="33"/>
      <c r="B13" s="167"/>
      <c r="C13" s="164">
        <f>+IF(C12="X",15,0)</f>
        <v>0</v>
      </c>
      <c r="D13" s="165"/>
      <c r="E13" s="164">
        <f>+IF(E12="X",5,0)</f>
        <v>0</v>
      </c>
      <c r="F13" s="165"/>
      <c r="G13" s="164" t="b">
        <f>+IF(G12="X",15,IF(H12="X",10))</f>
        <v>0</v>
      </c>
      <c r="H13" s="165"/>
      <c r="I13" s="164">
        <f>+IF(I12="X",10,0)</f>
        <v>0</v>
      </c>
      <c r="J13" s="165"/>
      <c r="K13" s="164">
        <f>+IF(K12="X",15,0)</f>
        <v>0</v>
      </c>
      <c r="L13" s="165"/>
      <c r="M13" s="164">
        <f>+IF(M12="X",10,0)</f>
        <v>0</v>
      </c>
      <c r="N13" s="165"/>
      <c r="O13" s="164">
        <f>+IF(O12="X",30,0)</f>
        <v>0</v>
      </c>
      <c r="P13" s="165"/>
      <c r="Q13" s="161"/>
      <c r="R13" s="161"/>
      <c r="S13" s="161"/>
      <c r="T13" s="161"/>
      <c r="U13" s="161"/>
      <c r="V13" s="161"/>
      <c r="W13" s="161"/>
      <c r="X13" s="161"/>
      <c r="Y13" s="161"/>
      <c r="Z13" s="161"/>
      <c r="AA13" s="161"/>
      <c r="AB13" s="163"/>
      <c r="AC13" s="33"/>
      <c r="AD13" s="39">
        <v>1</v>
      </c>
      <c r="AE13" s="39">
        <v>1</v>
      </c>
      <c r="AF13" s="39" t="str">
        <f t="shared" ref="AF13:AF26" si="18">+CONCATENATE(AD13,AE13)</f>
        <v>11</v>
      </c>
      <c r="AG13" s="39">
        <v>1</v>
      </c>
      <c r="AH13" s="33"/>
    </row>
    <row r="14" spans="1:34" customFormat="1" ht="46.2" customHeight="1" thickTop="1" thickBot="1" x14ac:dyDescent="0.3">
      <c r="A14" s="33"/>
      <c r="B14" s="166" t="e">
        <f>+'EVALUACIÓN DEL RIESGO'!B10</f>
        <v>#REF!</v>
      </c>
      <c r="C14" s="36"/>
      <c r="D14" s="36"/>
      <c r="E14" s="36"/>
      <c r="F14" s="36"/>
      <c r="G14" s="36"/>
      <c r="H14" s="36"/>
      <c r="I14" s="36"/>
      <c r="J14" s="36"/>
      <c r="K14" s="36"/>
      <c r="L14" s="36"/>
      <c r="M14" s="36"/>
      <c r="N14" s="36"/>
      <c r="O14" s="36"/>
      <c r="P14" s="36"/>
      <c r="Q14" s="160">
        <f>+SUM(C15:P15)</f>
        <v>0</v>
      </c>
      <c r="R14" s="160">
        <f t="shared" ref="R14" si="19">+IF(Q14&lt;=50,0,IF(AND(Q14&gt;50,Q14&lt;=75),1,IF(Q14&gt;75,2)))</f>
        <v>0</v>
      </c>
      <c r="S14" s="160" t="e">
        <f>+VLOOKUP(B14,'[1]MATRIZ RIESGOS ANTICORRUPCIÓN'!$C$8:$G$28,4,FALSE)</f>
        <v>#REF!</v>
      </c>
      <c r="T14" s="160" t="e">
        <f t="shared" ref="T14" si="20">+CONCATENATE(S14,R14)</f>
        <v>#REF!</v>
      </c>
      <c r="U14" s="160" t="e">
        <f>+VLOOKUP(B14,'EVALUACIÓN DEL RIESGO'!$B$6:$AS$22,41,FALSE)</f>
        <v>#REF!</v>
      </c>
      <c r="V14" s="160" t="e">
        <f t="shared" ref="V14" si="21">+CONCATENATE(U14,R14)</f>
        <v>#REF!</v>
      </c>
      <c r="W14" s="160" t="e">
        <f t="shared" ref="W14" si="22">+VLOOKUP(T14,$AF$10:$AG$26,2,FALSE)</f>
        <v>#REF!</v>
      </c>
      <c r="X14" s="160" t="e">
        <f>+VLOOKUP(W14,'[1]MATRIZ RIESGOS ANTICORRUPCIÓN'!$AA$3:$AB$7,2,FALSE)</f>
        <v>#REF!</v>
      </c>
      <c r="Y14" s="160" t="e">
        <f t="shared" ref="Y14" si="23">+VLOOKUP(V14,$AF$31:$AG$39,2,FALSE)</f>
        <v>#REF!</v>
      </c>
      <c r="Z14" s="160" t="e">
        <f>+VLOOKUP(Y14,'[1]MATRIZ RIESGOS ANTICORRUPCIÓN'!$AC$3:$AD$5,2,FALSE)</f>
        <v>#REF!</v>
      </c>
      <c r="AA14" s="160" t="e">
        <f t="shared" ref="AA14" si="24">+Y14*W14</f>
        <v>#REF!</v>
      </c>
      <c r="AB14" s="162" t="e">
        <f>+VLOOKUP(AA14,'EVALUACIÓN DEL RIESGO'!$AU$10:$AW$20,3,FALSE)</f>
        <v>#REF!</v>
      </c>
      <c r="AC14" s="33"/>
      <c r="AD14" s="39">
        <v>1</v>
      </c>
      <c r="AE14" s="39">
        <v>2</v>
      </c>
      <c r="AF14" s="39" t="str">
        <f t="shared" si="18"/>
        <v>12</v>
      </c>
      <c r="AG14" s="39">
        <v>1</v>
      </c>
      <c r="AH14" s="33"/>
    </row>
    <row r="15" spans="1:34" customFormat="1" ht="42" customHeight="1" thickTop="1" thickBot="1" x14ac:dyDescent="0.3">
      <c r="A15" s="33"/>
      <c r="B15" s="167"/>
      <c r="C15" s="164">
        <f>+IF(C14="X",15,0)</f>
        <v>0</v>
      </c>
      <c r="D15" s="165"/>
      <c r="E15" s="164">
        <f>+IF(E14="X",5,0)</f>
        <v>0</v>
      </c>
      <c r="F15" s="165"/>
      <c r="G15" s="164">
        <f>+IF(G14="X",15,0)</f>
        <v>0</v>
      </c>
      <c r="H15" s="165"/>
      <c r="I15" s="164">
        <f>+IF(I14="X",10,0)</f>
        <v>0</v>
      </c>
      <c r="J15" s="165"/>
      <c r="K15" s="164">
        <f>+IF(K14="X",15,0)</f>
        <v>0</v>
      </c>
      <c r="L15" s="165"/>
      <c r="M15" s="164">
        <f>+IF(M14="X",10,0)</f>
        <v>0</v>
      </c>
      <c r="N15" s="165"/>
      <c r="O15" s="164">
        <f>+IF(O14="X",30,0)</f>
        <v>0</v>
      </c>
      <c r="P15" s="165"/>
      <c r="Q15" s="161"/>
      <c r="R15" s="161"/>
      <c r="S15" s="161"/>
      <c r="T15" s="161"/>
      <c r="U15" s="161"/>
      <c r="V15" s="161"/>
      <c r="W15" s="161"/>
      <c r="X15" s="161"/>
      <c r="Y15" s="161"/>
      <c r="Z15" s="161"/>
      <c r="AA15" s="161"/>
      <c r="AB15" s="163"/>
      <c r="AC15" s="33"/>
      <c r="AD15" s="39">
        <v>2</v>
      </c>
      <c r="AE15" s="39">
        <v>0</v>
      </c>
      <c r="AF15" s="39" t="str">
        <f t="shared" si="18"/>
        <v>20</v>
      </c>
      <c r="AG15" s="39">
        <v>2</v>
      </c>
      <c r="AH15" s="33"/>
    </row>
    <row r="16" spans="1:34" customFormat="1" ht="35.4" customHeight="1" thickTop="1" thickBot="1" x14ac:dyDescent="0.3">
      <c r="A16" s="33"/>
      <c r="B16" s="166" t="str">
        <f>+'EVALUACIÓN DEL RIESGO'!B11</f>
        <v>Adquisición de bienes y/o servicios en condiciones poco favorables para la compañía</v>
      </c>
      <c r="C16" s="36"/>
      <c r="D16" s="36"/>
      <c r="E16" s="36"/>
      <c r="F16" s="36"/>
      <c r="G16" s="36"/>
      <c r="H16" s="36"/>
      <c r="I16" s="36"/>
      <c r="J16" s="36"/>
      <c r="K16" s="36"/>
      <c r="L16" s="36"/>
      <c r="M16" s="36"/>
      <c r="N16" s="36"/>
      <c r="O16" s="36"/>
      <c r="P16" s="36"/>
      <c r="Q16" s="160">
        <f>+SUM(C17:P17)</f>
        <v>0</v>
      </c>
      <c r="R16" s="160">
        <f t="shared" ref="R16" si="25">+IF(Q16&lt;=50,0,IF(AND(Q16&gt;50,Q16&lt;=75),1,IF(Q16&gt;75,2)))</f>
        <v>0</v>
      </c>
      <c r="S16" s="160" t="e">
        <f>+VLOOKUP(B16,'[1]MATRIZ RIESGOS ANTICORRUPCIÓN'!$C$8:$G$28,4,FALSE)</f>
        <v>#N/A</v>
      </c>
      <c r="T16" s="160" t="e">
        <f t="shared" ref="T16" si="26">+CONCATENATE(S16,R16)</f>
        <v>#N/A</v>
      </c>
      <c r="U16" s="160">
        <f>+VLOOKUP(B16,'EVALUACIÓN DEL RIESGO'!$B$6:$AS$22,41,FALSE)</f>
        <v>5</v>
      </c>
      <c r="V16" s="160" t="str">
        <f t="shared" ref="V16" si="27">+CONCATENATE(U16,R16)</f>
        <v>50</v>
      </c>
      <c r="W16" s="160" t="e">
        <f t="shared" ref="W16" si="28">+VLOOKUP(T16,$AF$10:$AG$26,2,FALSE)</f>
        <v>#N/A</v>
      </c>
      <c r="X16" s="160" t="e">
        <f>+VLOOKUP(W16,'[1]MATRIZ RIESGOS ANTICORRUPCIÓN'!$AA$3:$AB$7,2,FALSE)</f>
        <v>#N/A</v>
      </c>
      <c r="Y16" s="160">
        <f t="shared" ref="Y16" si="29">+VLOOKUP(V16,$AF$31:$AG$39,2,FALSE)</f>
        <v>5</v>
      </c>
      <c r="Z16" s="160" t="str">
        <f>+VLOOKUP(Y16,'[1]MATRIZ RIESGOS ANTICORRUPCIÓN'!$AC$3:$AD$5,2,FALSE)</f>
        <v>MODERADO</v>
      </c>
      <c r="AA16" s="160" t="e">
        <f t="shared" ref="AA16" si="30">+Y16*W16</f>
        <v>#N/A</v>
      </c>
      <c r="AB16" s="162" t="e">
        <f>+VLOOKUP(AA16,'EVALUACIÓN DEL RIESGO'!$AU$10:$AW$20,3,FALSE)</f>
        <v>#N/A</v>
      </c>
      <c r="AC16" s="33"/>
      <c r="AD16" s="39">
        <v>2</v>
      </c>
      <c r="AE16" s="39">
        <v>1</v>
      </c>
      <c r="AF16" s="39" t="str">
        <f t="shared" si="18"/>
        <v>21</v>
      </c>
      <c r="AG16" s="39">
        <v>1</v>
      </c>
      <c r="AH16" s="33"/>
    </row>
    <row r="17" spans="1:34" customFormat="1" ht="33" customHeight="1" thickTop="1" thickBot="1" x14ac:dyDescent="0.3">
      <c r="A17" s="33"/>
      <c r="B17" s="167"/>
      <c r="C17" s="164">
        <f>+IF(C16="X",15,0)</f>
        <v>0</v>
      </c>
      <c r="D17" s="165"/>
      <c r="E17" s="164">
        <f>+IF(E16="X",5,0)</f>
        <v>0</v>
      </c>
      <c r="F17" s="165"/>
      <c r="G17" s="164">
        <f>+IF(G16="X",15,0)</f>
        <v>0</v>
      </c>
      <c r="H17" s="165"/>
      <c r="I17" s="164">
        <f>+IF(I16="X",10,0)</f>
        <v>0</v>
      </c>
      <c r="J17" s="165"/>
      <c r="K17" s="164">
        <f>+IF(K16="X",15,0)</f>
        <v>0</v>
      </c>
      <c r="L17" s="165"/>
      <c r="M17" s="164">
        <f>+IF(M16="X",10,0)</f>
        <v>0</v>
      </c>
      <c r="N17" s="165"/>
      <c r="O17" s="164">
        <f>+IF(O16="X",30,0)</f>
        <v>0</v>
      </c>
      <c r="P17" s="165"/>
      <c r="Q17" s="161"/>
      <c r="R17" s="161"/>
      <c r="S17" s="161"/>
      <c r="T17" s="161"/>
      <c r="U17" s="161"/>
      <c r="V17" s="161"/>
      <c r="W17" s="161"/>
      <c r="X17" s="161"/>
      <c r="Y17" s="161"/>
      <c r="Z17" s="161"/>
      <c r="AA17" s="161"/>
      <c r="AB17" s="163"/>
      <c r="AC17" s="33"/>
      <c r="AD17" s="39">
        <v>2</v>
      </c>
      <c r="AE17" s="39">
        <v>2</v>
      </c>
      <c r="AF17" s="39" t="str">
        <f t="shared" si="18"/>
        <v>22</v>
      </c>
      <c r="AG17" s="39">
        <v>1</v>
      </c>
      <c r="AH17" s="33"/>
    </row>
    <row r="18" spans="1:34" customFormat="1" ht="37.950000000000003" customHeight="1" thickTop="1" thickBot="1" x14ac:dyDescent="0.3">
      <c r="A18" s="33"/>
      <c r="B18" s="166" t="str">
        <f>+'EVALUACIÓN DEL RIESGO'!B12</f>
        <v>Manipular la información financiera para afectar los ingresos o gastos de la compañía.</v>
      </c>
      <c r="C18" s="36"/>
      <c r="D18" s="36"/>
      <c r="E18" s="36"/>
      <c r="F18" s="36"/>
      <c r="G18" s="36"/>
      <c r="H18" s="36"/>
      <c r="I18" s="36"/>
      <c r="J18" s="36"/>
      <c r="K18" s="36"/>
      <c r="L18" s="36"/>
      <c r="M18" s="36"/>
      <c r="N18" s="36"/>
      <c r="O18" s="36"/>
      <c r="P18" s="36"/>
      <c r="Q18" s="160">
        <f>+SUM(C19:P19)</f>
        <v>0</v>
      </c>
      <c r="R18" s="160">
        <f t="shared" ref="R18" si="31">+IF(Q18&lt;=50,0,IF(AND(Q18&gt;50,Q18&lt;=75),1,IF(Q18&gt;75,2)))</f>
        <v>0</v>
      </c>
      <c r="S18" s="160" t="e">
        <f>+VLOOKUP(B18,'[1]MATRIZ RIESGOS ANTICORRUPCIÓN'!$C$8:$G$28,4,FALSE)</f>
        <v>#N/A</v>
      </c>
      <c r="T18" s="160" t="e">
        <f t="shared" ref="T18" si="32">+CONCATENATE(S18,R18)</f>
        <v>#N/A</v>
      </c>
      <c r="U18" s="160">
        <f>+VLOOKUP(B18,'EVALUACIÓN DEL RIESGO'!$B$6:$AS$22,41,FALSE)</f>
        <v>5</v>
      </c>
      <c r="V18" s="160" t="str">
        <f t="shared" ref="V18" si="33">+CONCATENATE(U18,R18)</f>
        <v>50</v>
      </c>
      <c r="W18" s="160" t="e">
        <f t="shared" ref="W18" si="34">+VLOOKUP(T18,$AF$10:$AG$26,2,FALSE)</f>
        <v>#N/A</v>
      </c>
      <c r="X18" s="160" t="e">
        <f>+VLOOKUP(W18,'[1]MATRIZ RIESGOS ANTICORRUPCIÓN'!$AA$3:$AB$7,2,FALSE)</f>
        <v>#N/A</v>
      </c>
      <c r="Y18" s="160">
        <f t="shared" ref="Y18" si="35">+VLOOKUP(V18,$AF$31:$AG$39,2,FALSE)</f>
        <v>5</v>
      </c>
      <c r="Z18" s="160" t="str">
        <f>+VLOOKUP(Y18,'[1]MATRIZ RIESGOS ANTICORRUPCIÓN'!$AC$3:$AD$5,2,FALSE)</f>
        <v>MODERADO</v>
      </c>
      <c r="AA18" s="160" t="e">
        <f t="shared" ref="AA18" si="36">+Y18*W18</f>
        <v>#N/A</v>
      </c>
      <c r="AB18" s="162" t="e">
        <f>+VLOOKUP(AA18,'EVALUACIÓN DEL RIESGO'!$AU$10:$AW$20,3,FALSE)</f>
        <v>#N/A</v>
      </c>
      <c r="AC18" s="33"/>
      <c r="AD18" s="39">
        <v>3</v>
      </c>
      <c r="AE18" s="39">
        <v>0</v>
      </c>
      <c r="AF18" s="39" t="str">
        <f t="shared" si="18"/>
        <v>30</v>
      </c>
      <c r="AG18" s="39">
        <v>3</v>
      </c>
      <c r="AH18" s="33"/>
    </row>
    <row r="19" spans="1:34" customFormat="1" ht="34.950000000000003" customHeight="1" thickTop="1" thickBot="1" x14ac:dyDescent="0.3">
      <c r="A19" s="33"/>
      <c r="B19" s="167"/>
      <c r="C19" s="164">
        <f>+IF(C18="X",15,0)</f>
        <v>0</v>
      </c>
      <c r="D19" s="165"/>
      <c r="E19" s="164">
        <f>+IF(E18="X",5,0)</f>
        <v>0</v>
      </c>
      <c r="F19" s="165"/>
      <c r="G19" s="164">
        <f>+IF(G18="X",15,0)</f>
        <v>0</v>
      </c>
      <c r="H19" s="165"/>
      <c r="I19" s="164">
        <f>+IF(I18="X",10,0)</f>
        <v>0</v>
      </c>
      <c r="J19" s="165"/>
      <c r="K19" s="164">
        <f>+IF(K18="X",15,0)</f>
        <v>0</v>
      </c>
      <c r="L19" s="165"/>
      <c r="M19" s="164">
        <f>+IF(M18="X",10,0)</f>
        <v>0</v>
      </c>
      <c r="N19" s="165"/>
      <c r="O19" s="164">
        <f>+IF(O18="X",30,0)</f>
        <v>0</v>
      </c>
      <c r="P19" s="165"/>
      <c r="Q19" s="161"/>
      <c r="R19" s="161"/>
      <c r="S19" s="161"/>
      <c r="T19" s="161"/>
      <c r="U19" s="161"/>
      <c r="V19" s="161"/>
      <c r="W19" s="161"/>
      <c r="X19" s="161"/>
      <c r="Y19" s="161"/>
      <c r="Z19" s="161"/>
      <c r="AA19" s="161"/>
      <c r="AB19" s="163"/>
      <c r="AC19" s="33"/>
      <c r="AD19" s="39">
        <v>3</v>
      </c>
      <c r="AE19" s="39">
        <v>1</v>
      </c>
      <c r="AF19" s="39" t="str">
        <f t="shared" si="18"/>
        <v>31</v>
      </c>
      <c r="AG19" s="39">
        <v>2</v>
      </c>
      <c r="AH19" s="33"/>
    </row>
    <row r="20" spans="1:34" customFormat="1" ht="59.4" customHeight="1" thickTop="1" thickBot="1" x14ac:dyDescent="0.3">
      <c r="A20" s="33"/>
      <c r="B20" s="166" t="str">
        <f>+'EVALUACIÓN DEL RIESGO'!B13</f>
        <v>Cobro por trámite anticipado de pago de facturas no programadas</v>
      </c>
      <c r="C20" s="36"/>
      <c r="D20" s="36"/>
      <c r="E20" s="36"/>
      <c r="F20" s="36"/>
      <c r="G20" s="36"/>
      <c r="H20" s="36"/>
      <c r="I20" s="36"/>
      <c r="J20" s="36"/>
      <c r="K20" s="36"/>
      <c r="L20" s="36"/>
      <c r="M20" s="36"/>
      <c r="N20" s="36"/>
      <c r="O20" s="36"/>
      <c r="P20" s="36"/>
      <c r="Q20" s="160">
        <f>+SUM(C21:P21)</f>
        <v>0</v>
      </c>
      <c r="R20" s="160">
        <f t="shared" ref="R20" si="37">+IF(Q20&lt;=50,0,IF(AND(Q20&gt;50,Q20&lt;=75),1,IF(Q20&gt;75,2)))</f>
        <v>0</v>
      </c>
      <c r="S20" s="40" t="e">
        <f>+VLOOKUP(B20,'[1]MATRIZ RIESGOS ANTICORRUPCIÓN'!$C$8:$G$28,4,FALSE)</f>
        <v>#N/A</v>
      </c>
      <c r="T20" s="40" t="e">
        <f t="shared" ref="T20" si="38">+CONCATENATE(S20,R20)</f>
        <v>#N/A</v>
      </c>
      <c r="U20" s="40">
        <f>+VLOOKUP(B20,'EVALUACIÓN DEL RIESGO'!$B$6:$AS$22,41,FALSE)</f>
        <v>5</v>
      </c>
      <c r="V20" s="40" t="str">
        <f t="shared" ref="V20" si="39">+CONCATENATE(U20,R20)</f>
        <v>50</v>
      </c>
      <c r="W20" s="40" t="e">
        <f t="shared" ref="W20" si="40">+VLOOKUP(T20,$AF$10:$AG$26,2,FALSE)</f>
        <v>#N/A</v>
      </c>
      <c r="X20" s="160" t="e">
        <f>+VLOOKUP(W20,'[1]MATRIZ RIESGOS ANTICORRUPCIÓN'!$AA$3:$AB$7,2,FALSE)</f>
        <v>#N/A</v>
      </c>
      <c r="Y20" s="40">
        <f t="shared" ref="Y20" si="41">+VLOOKUP(V20,$AF$31:$AG$39,2,FALSE)</f>
        <v>5</v>
      </c>
      <c r="Z20" s="160" t="str">
        <f>+VLOOKUP(Y20,'[1]MATRIZ RIESGOS ANTICORRUPCIÓN'!$AC$3:$AD$5,2,FALSE)</f>
        <v>MODERADO</v>
      </c>
      <c r="AA20" s="40" t="e">
        <f t="shared" ref="AA20" si="42">+Y20*W20</f>
        <v>#N/A</v>
      </c>
      <c r="AB20" s="162" t="e">
        <f>+VLOOKUP(AA20,'EVALUACIÓN DEL RIESGO'!$AU$10:$AW$20,3,FALSE)</f>
        <v>#N/A</v>
      </c>
      <c r="AC20" s="33"/>
      <c r="AD20" s="39">
        <v>3</v>
      </c>
      <c r="AE20" s="39">
        <v>2</v>
      </c>
      <c r="AF20" s="39" t="str">
        <f t="shared" si="18"/>
        <v>32</v>
      </c>
      <c r="AG20" s="39">
        <v>1</v>
      </c>
      <c r="AH20" s="33"/>
    </row>
    <row r="21" spans="1:34" customFormat="1" ht="46.2" customHeight="1" thickTop="1" thickBot="1" x14ac:dyDescent="0.3">
      <c r="A21" s="33"/>
      <c r="B21" s="167"/>
      <c r="C21" s="164">
        <f>+IF(C20="X",15,0)</f>
        <v>0</v>
      </c>
      <c r="D21" s="165"/>
      <c r="E21" s="164">
        <f>+IF(E20="X",5,0)</f>
        <v>0</v>
      </c>
      <c r="F21" s="165"/>
      <c r="G21" s="164">
        <f>+IF(G20="X",15,0)</f>
        <v>0</v>
      </c>
      <c r="H21" s="165"/>
      <c r="I21" s="164">
        <f>+IF(I20="X",10,0)</f>
        <v>0</v>
      </c>
      <c r="J21" s="165"/>
      <c r="K21" s="164">
        <f>+IF(K20="X",15,0)</f>
        <v>0</v>
      </c>
      <c r="L21" s="165"/>
      <c r="M21" s="164">
        <f>+IF(M20="X",10,0)</f>
        <v>0</v>
      </c>
      <c r="N21" s="165"/>
      <c r="O21" s="164">
        <f>+IF(O20="X",30,0)</f>
        <v>0</v>
      </c>
      <c r="P21" s="165"/>
      <c r="Q21" s="161"/>
      <c r="R21" s="161"/>
      <c r="S21" s="41"/>
      <c r="T21" s="41"/>
      <c r="U21" s="41"/>
      <c r="V21" s="41"/>
      <c r="W21" s="41"/>
      <c r="X21" s="161"/>
      <c r="Y21" s="41"/>
      <c r="Z21" s="161"/>
      <c r="AA21" s="41"/>
      <c r="AB21" s="163"/>
      <c r="AC21" s="33"/>
      <c r="AD21" s="39">
        <v>4</v>
      </c>
      <c r="AE21" s="39">
        <v>0</v>
      </c>
      <c r="AF21" s="39" t="str">
        <f t="shared" si="18"/>
        <v>40</v>
      </c>
      <c r="AG21" s="39">
        <v>4</v>
      </c>
      <c r="AH21" s="33"/>
    </row>
    <row r="22" spans="1:34" customFormat="1" ht="21.75" customHeight="1" thickTop="1" thickBot="1" x14ac:dyDescent="0.3">
      <c r="A22" s="33"/>
      <c r="B22" s="166" t="str">
        <f>+'EVALUACIÓN DEL RIESGO'!B14</f>
        <v>Divulgación de información confidencial y/o uso indebido en el manejo de los expedientes (hojas de vida, archivos, documentos entrantes y salientes)</v>
      </c>
      <c r="C22" s="36"/>
      <c r="D22" s="36"/>
      <c r="E22" s="36"/>
      <c r="F22" s="36"/>
      <c r="G22" s="36"/>
      <c r="H22" s="36"/>
      <c r="I22" s="36"/>
      <c r="J22" s="36"/>
      <c r="K22" s="36"/>
      <c r="L22" s="36"/>
      <c r="M22" s="36"/>
      <c r="N22" s="36"/>
      <c r="O22" s="36"/>
      <c r="P22" s="36"/>
      <c r="Q22" s="160">
        <f>+SUM(C23:P23)</f>
        <v>0</v>
      </c>
      <c r="R22" s="160">
        <f t="shared" ref="R22" si="43">+IF(Q22&lt;=50,0,IF(AND(Q22&gt;50,Q22&lt;=75),1,IF(Q22&gt;75,2)))</f>
        <v>0</v>
      </c>
      <c r="S22" s="40" t="e">
        <f>+VLOOKUP(B22,'[1]MATRIZ RIESGOS ANTICORRUPCIÓN'!$C$8:$G$28,4,FALSE)</f>
        <v>#N/A</v>
      </c>
      <c r="T22" s="40" t="e">
        <f t="shared" ref="T22" si="44">+CONCATENATE(S22,R22)</f>
        <v>#N/A</v>
      </c>
      <c r="U22" s="40">
        <f>+VLOOKUP(B22,'EVALUACIÓN DEL RIESGO'!$B$6:$AS$22,41,FALSE)</f>
        <v>5</v>
      </c>
      <c r="V22" s="40" t="str">
        <f t="shared" ref="V22" si="45">+CONCATENATE(U22,R22)</f>
        <v>50</v>
      </c>
      <c r="W22" s="40" t="e">
        <f t="shared" ref="W22" si="46">+VLOOKUP(T22,$AF$10:$AG$26,2,FALSE)</f>
        <v>#N/A</v>
      </c>
      <c r="X22" s="160" t="e">
        <f>+VLOOKUP(W22,'[1]MATRIZ RIESGOS ANTICORRUPCIÓN'!$AA$3:$AB$7,2,FALSE)</f>
        <v>#N/A</v>
      </c>
      <c r="Y22" s="40">
        <f t="shared" ref="Y22" si="47">+VLOOKUP(V22,$AF$31:$AG$39,2,FALSE)</f>
        <v>5</v>
      </c>
      <c r="Z22" s="160" t="str">
        <f>+VLOOKUP(Y22,'[1]MATRIZ RIESGOS ANTICORRUPCIÓN'!$AC$3:$AD$5,2,FALSE)</f>
        <v>MODERADO</v>
      </c>
      <c r="AA22" s="40" t="e">
        <f t="shared" ref="AA22" si="48">+Y22*W22</f>
        <v>#N/A</v>
      </c>
      <c r="AB22" s="162" t="e">
        <f>+VLOOKUP(AA22,'EVALUACIÓN DEL RIESGO'!$AU$10:$AW$20,3,FALSE)</f>
        <v>#N/A</v>
      </c>
      <c r="AC22" s="33"/>
      <c r="AD22" s="39">
        <v>4</v>
      </c>
      <c r="AE22" s="39">
        <v>1</v>
      </c>
      <c r="AF22" s="39" t="str">
        <f t="shared" si="18"/>
        <v>41</v>
      </c>
      <c r="AG22" s="39">
        <v>3</v>
      </c>
      <c r="AH22" s="33"/>
    </row>
    <row r="23" spans="1:34" customFormat="1" ht="21.75" customHeight="1" thickTop="1" thickBot="1" x14ac:dyDescent="0.3">
      <c r="A23" s="33"/>
      <c r="B23" s="167"/>
      <c r="C23" s="164">
        <f>+IF(C22="X",15,0)</f>
        <v>0</v>
      </c>
      <c r="D23" s="165"/>
      <c r="E23" s="164">
        <f>+IF(E22="X",5,0)</f>
        <v>0</v>
      </c>
      <c r="F23" s="165"/>
      <c r="G23" s="164">
        <f>+IF(G22="X",15,0)</f>
        <v>0</v>
      </c>
      <c r="H23" s="165"/>
      <c r="I23" s="164">
        <f>+IF(I22="X",10,0)</f>
        <v>0</v>
      </c>
      <c r="J23" s="165"/>
      <c r="K23" s="164">
        <f>+IF(K22="X",15,0)</f>
        <v>0</v>
      </c>
      <c r="L23" s="165"/>
      <c r="M23" s="164">
        <f>+IF(M22="X",10,0)</f>
        <v>0</v>
      </c>
      <c r="N23" s="165"/>
      <c r="O23" s="164">
        <f>+IF(O22="X",30,0)</f>
        <v>0</v>
      </c>
      <c r="P23" s="165"/>
      <c r="Q23" s="161"/>
      <c r="R23" s="161"/>
      <c r="S23" s="41"/>
      <c r="T23" s="41"/>
      <c r="U23" s="41"/>
      <c r="V23" s="41"/>
      <c r="W23" s="41"/>
      <c r="X23" s="161"/>
      <c r="Y23" s="41"/>
      <c r="Z23" s="161"/>
      <c r="AA23" s="41"/>
      <c r="AB23" s="163"/>
      <c r="AC23" s="33"/>
      <c r="AD23" s="39">
        <v>4</v>
      </c>
      <c r="AE23" s="39">
        <v>2</v>
      </c>
      <c r="AF23" s="39" t="str">
        <f t="shared" si="18"/>
        <v>42</v>
      </c>
      <c r="AG23" s="39">
        <v>2</v>
      </c>
      <c r="AH23" s="33"/>
    </row>
    <row r="24" spans="1:34" customFormat="1" ht="21.75" customHeight="1" thickTop="1" thickBot="1" x14ac:dyDescent="0.3">
      <c r="A24" s="33"/>
      <c r="B24" s="166" t="str">
        <f>+'EVALUACIÓN DEL RIESGO'!B15</f>
        <v>Perdida, robo, daño y/o modificación sin autorización de la integridad de la información de la compañía en  beneficio de un tercero.</v>
      </c>
      <c r="C24" s="36"/>
      <c r="D24" s="36"/>
      <c r="E24" s="36"/>
      <c r="F24" s="36"/>
      <c r="G24" s="36"/>
      <c r="H24" s="36"/>
      <c r="I24" s="36"/>
      <c r="J24" s="36"/>
      <c r="K24" s="36"/>
      <c r="L24" s="36"/>
      <c r="M24" s="36"/>
      <c r="N24" s="36"/>
      <c r="O24" s="36"/>
      <c r="P24" s="36"/>
      <c r="Q24" s="160">
        <f>+SUM(C25:P25)</f>
        <v>0</v>
      </c>
      <c r="R24" s="160">
        <f t="shared" ref="R24" si="49">+IF(Q24&lt;=50,0,IF(AND(Q24&gt;50,Q24&lt;=75),1,IF(Q24&gt;75,2)))</f>
        <v>0</v>
      </c>
      <c r="S24" s="40" t="e">
        <f>+VLOOKUP(B24,'[1]MATRIZ RIESGOS ANTICORRUPCIÓN'!$C$8:$G$28,4,FALSE)</f>
        <v>#N/A</v>
      </c>
      <c r="T24" s="40" t="e">
        <f t="shared" ref="T24" si="50">+CONCATENATE(S24,R24)</f>
        <v>#N/A</v>
      </c>
      <c r="U24" s="40">
        <f>+VLOOKUP(B24,'EVALUACIÓN DEL RIESGO'!$B$6:$AS$22,41,FALSE)</f>
        <v>5</v>
      </c>
      <c r="V24" s="40" t="str">
        <f t="shared" ref="V24" si="51">+CONCATENATE(U24,R24)</f>
        <v>50</v>
      </c>
      <c r="W24" s="40" t="e">
        <f t="shared" ref="W24" si="52">+VLOOKUP(T24,$AF$10:$AG$26,2,FALSE)</f>
        <v>#N/A</v>
      </c>
      <c r="X24" s="160" t="e">
        <f>+VLOOKUP(W24,'[1]MATRIZ RIESGOS ANTICORRUPCIÓN'!$AA$3:$AB$7,2,FALSE)</f>
        <v>#N/A</v>
      </c>
      <c r="Y24" s="40">
        <f t="shared" ref="Y24" si="53">+VLOOKUP(V24,$AF$31:$AG$39,2,FALSE)</f>
        <v>5</v>
      </c>
      <c r="Z24" s="160" t="str">
        <f>+VLOOKUP(Y24,'[1]MATRIZ RIESGOS ANTICORRUPCIÓN'!$AC$3:$AD$5,2,FALSE)</f>
        <v>MODERADO</v>
      </c>
      <c r="AA24" s="40" t="e">
        <f t="shared" ref="AA24" si="54">+Y24*W24</f>
        <v>#N/A</v>
      </c>
      <c r="AB24" s="162" t="e">
        <f>+VLOOKUP(AA24,'EVALUACIÓN DEL RIESGO'!$AU$10:$AW$20,3,FALSE)</f>
        <v>#N/A</v>
      </c>
      <c r="AC24" s="33"/>
      <c r="AD24" s="39">
        <v>5</v>
      </c>
      <c r="AE24" s="39">
        <v>0</v>
      </c>
      <c r="AF24" s="39" t="str">
        <f t="shared" si="18"/>
        <v>50</v>
      </c>
      <c r="AG24" s="39">
        <v>5</v>
      </c>
      <c r="AH24" s="33"/>
    </row>
    <row r="25" spans="1:34" customFormat="1" ht="21.75" customHeight="1" thickTop="1" thickBot="1" x14ac:dyDescent="0.3">
      <c r="A25" s="33"/>
      <c r="B25" s="167"/>
      <c r="C25" s="164">
        <f>+IF(C24="X",15,0)</f>
        <v>0</v>
      </c>
      <c r="D25" s="165"/>
      <c r="E25" s="164">
        <f>+IF(E24="X",5,0)</f>
        <v>0</v>
      </c>
      <c r="F25" s="165"/>
      <c r="G25" s="164">
        <f>+IF(G24="X",15,0)</f>
        <v>0</v>
      </c>
      <c r="H25" s="165"/>
      <c r="I25" s="164">
        <f>+IF(I24="X",10,0)</f>
        <v>0</v>
      </c>
      <c r="J25" s="165"/>
      <c r="K25" s="164">
        <f>+IF(K24="X",15,0)</f>
        <v>0</v>
      </c>
      <c r="L25" s="165"/>
      <c r="M25" s="164">
        <f>+IF(M24="X",10,0)</f>
        <v>0</v>
      </c>
      <c r="N25" s="165"/>
      <c r="O25" s="164">
        <f>+IF(O24="X",30,0)</f>
        <v>0</v>
      </c>
      <c r="P25" s="165"/>
      <c r="Q25" s="161"/>
      <c r="R25" s="161"/>
      <c r="S25" s="41"/>
      <c r="T25" s="41"/>
      <c r="U25" s="41"/>
      <c r="V25" s="41"/>
      <c r="W25" s="41"/>
      <c r="X25" s="161"/>
      <c r="Y25" s="41"/>
      <c r="Z25" s="161"/>
      <c r="AA25" s="41"/>
      <c r="AB25" s="163"/>
      <c r="AC25" s="33"/>
      <c r="AD25" s="39">
        <v>5</v>
      </c>
      <c r="AE25" s="39">
        <v>1</v>
      </c>
      <c r="AF25" s="39" t="str">
        <f t="shared" si="18"/>
        <v>51</v>
      </c>
      <c r="AG25" s="39">
        <v>4</v>
      </c>
      <c r="AH25" s="33"/>
    </row>
    <row r="26" spans="1:34" customFormat="1" ht="21.75" customHeight="1" thickTop="1" thickBot="1" x14ac:dyDescent="0.3">
      <c r="A26" s="33"/>
      <c r="B26" s="166" t="str">
        <f>+'EVALUACIÓN DEL RIESGO'!B16</f>
        <v>Manipulación de los procedimientos de control disciplinario interno, para omitir información en beneficio de un tercero.</v>
      </c>
      <c r="C26" s="36"/>
      <c r="D26" s="36"/>
      <c r="E26" s="36"/>
      <c r="F26" s="36"/>
      <c r="G26" s="36"/>
      <c r="H26" s="36"/>
      <c r="I26" s="36"/>
      <c r="J26" s="36"/>
      <c r="K26" s="36"/>
      <c r="L26" s="36"/>
      <c r="M26" s="36"/>
      <c r="N26" s="36"/>
      <c r="O26" s="36"/>
      <c r="P26" s="36"/>
      <c r="Q26" s="160">
        <f>+SUM(C27:P27)</f>
        <v>0</v>
      </c>
      <c r="R26" s="160">
        <f t="shared" ref="R26" si="55">+IF(Q26&lt;=50,0,IF(AND(Q26&gt;50,Q26&lt;=75),1,IF(Q26&gt;75,2)))</f>
        <v>0</v>
      </c>
      <c r="S26" s="40" t="e">
        <f>+VLOOKUP(B26,'[1]MATRIZ RIESGOS ANTICORRUPCIÓN'!$C$8:$G$28,4,FALSE)</f>
        <v>#N/A</v>
      </c>
      <c r="T26" s="40" t="e">
        <f t="shared" ref="T26" si="56">+CONCATENATE(S26,R26)</f>
        <v>#N/A</v>
      </c>
      <c r="U26" s="40">
        <f>+VLOOKUP(B26,'EVALUACIÓN DEL RIESGO'!$B$6:$AS$22,41,FALSE)</f>
        <v>5</v>
      </c>
      <c r="V26" s="40" t="str">
        <f t="shared" ref="V26" si="57">+CONCATENATE(U26,R26)</f>
        <v>50</v>
      </c>
      <c r="W26" s="40" t="e">
        <f t="shared" ref="W26" si="58">+VLOOKUP(T26,$AF$10:$AG$26,2,FALSE)</f>
        <v>#N/A</v>
      </c>
      <c r="X26" s="160" t="e">
        <f>+VLOOKUP(W26,'[1]MATRIZ RIESGOS ANTICORRUPCIÓN'!$AA$3:$AB$7,2,FALSE)</f>
        <v>#N/A</v>
      </c>
      <c r="Y26" s="40">
        <f t="shared" ref="Y26" si="59">+VLOOKUP(V26,$AF$31:$AG$39,2,FALSE)</f>
        <v>5</v>
      </c>
      <c r="Z26" s="160" t="str">
        <f>+VLOOKUP(Y26,'[1]MATRIZ RIESGOS ANTICORRUPCIÓN'!$AC$3:$AD$5,2,FALSE)</f>
        <v>MODERADO</v>
      </c>
      <c r="AA26" s="40" t="e">
        <f t="shared" ref="AA26" si="60">+Y26*W26</f>
        <v>#N/A</v>
      </c>
      <c r="AB26" s="162" t="e">
        <f>+VLOOKUP(AA26,'EVALUACIÓN DEL RIESGO'!$AU$10:$AW$20,3,FALSE)</f>
        <v>#N/A</v>
      </c>
      <c r="AC26" s="33"/>
      <c r="AD26" s="39">
        <v>5</v>
      </c>
      <c r="AE26" s="39">
        <v>2</v>
      </c>
      <c r="AF26" s="39" t="str">
        <f t="shared" si="18"/>
        <v>52</v>
      </c>
      <c r="AG26" s="39">
        <v>3</v>
      </c>
      <c r="AH26" s="33"/>
    </row>
    <row r="27" spans="1:34" customFormat="1" ht="21.75" customHeight="1" thickTop="1" thickBot="1" x14ac:dyDescent="0.3">
      <c r="A27" s="33"/>
      <c r="B27" s="167"/>
      <c r="C27" s="164">
        <f>+IF(C26="X",15,0)</f>
        <v>0</v>
      </c>
      <c r="D27" s="165"/>
      <c r="E27" s="164">
        <f>+IF(E26="X",5,0)</f>
        <v>0</v>
      </c>
      <c r="F27" s="165"/>
      <c r="G27" s="164">
        <f>+IF(G26="X",15,0)</f>
        <v>0</v>
      </c>
      <c r="H27" s="165"/>
      <c r="I27" s="164">
        <f>+IF(I26="X",10,0)</f>
        <v>0</v>
      </c>
      <c r="J27" s="165"/>
      <c r="K27" s="164">
        <f>+IF(K26="X",15,0)</f>
        <v>0</v>
      </c>
      <c r="L27" s="165"/>
      <c r="M27" s="164">
        <f>+IF(M26="X",10,0)</f>
        <v>0</v>
      </c>
      <c r="N27" s="165"/>
      <c r="O27" s="164">
        <f>+IF(O26="X",30,0)</f>
        <v>0</v>
      </c>
      <c r="P27" s="165"/>
      <c r="Q27" s="161"/>
      <c r="R27" s="161"/>
      <c r="S27" s="41"/>
      <c r="T27" s="41"/>
      <c r="U27" s="41"/>
      <c r="V27" s="41"/>
      <c r="W27" s="41"/>
      <c r="X27" s="161"/>
      <c r="Y27" s="41"/>
      <c r="Z27" s="161"/>
      <c r="AA27" s="41"/>
      <c r="AB27" s="163"/>
      <c r="AC27" s="33"/>
      <c r="AD27" s="33"/>
      <c r="AE27" s="33"/>
      <c r="AF27" s="33"/>
      <c r="AG27" s="33"/>
      <c r="AH27" s="33"/>
    </row>
    <row r="28" spans="1:34" ht="21.75" customHeight="1" thickTop="1" thickBot="1" x14ac:dyDescent="0.3">
      <c r="B28" s="166" t="str">
        <f>+'EVALUACIÓN DEL RIESGO'!B17</f>
        <v>Ocultar hallazgos y/o resultados de las auditorías lo cual impida identificar prácticas irregulares o corruptas y sus directos responsables que afecten los intereses de la compañía.</v>
      </c>
      <c r="C28" s="36"/>
      <c r="D28" s="36"/>
      <c r="E28" s="36"/>
      <c r="F28" s="36"/>
      <c r="G28" s="36"/>
      <c r="H28" s="36"/>
      <c r="I28" s="36"/>
      <c r="J28" s="36"/>
      <c r="K28" s="36"/>
      <c r="L28" s="36"/>
      <c r="M28" s="36"/>
      <c r="N28" s="36"/>
      <c r="O28" s="36"/>
      <c r="P28" s="36"/>
      <c r="Q28" s="160">
        <f>+SUM(C29:P29)</f>
        <v>0</v>
      </c>
      <c r="R28" s="160">
        <f t="shared" ref="R28" si="61">+IF(Q28&lt;=50,0,IF(AND(Q28&gt;50,Q28&lt;=75),1,IF(Q28&gt;75,2)))</f>
        <v>0</v>
      </c>
      <c r="S28" s="40" t="e">
        <f>+VLOOKUP(B28,'[1]MATRIZ RIESGOS ANTICORRUPCIÓN'!$C$8:$G$28,4,FALSE)</f>
        <v>#N/A</v>
      </c>
      <c r="T28" s="40" t="e">
        <f t="shared" ref="T28" si="62">+CONCATENATE(S28,R28)</f>
        <v>#N/A</v>
      </c>
      <c r="U28" s="40">
        <f>+VLOOKUP(B28,'EVALUACIÓN DEL RIESGO'!$B$6:$AS$22,41,FALSE)</f>
        <v>5</v>
      </c>
      <c r="V28" s="40" t="str">
        <f t="shared" ref="V28" si="63">+CONCATENATE(U28,R28)</f>
        <v>50</v>
      </c>
      <c r="W28" s="40" t="e">
        <f t="shared" ref="W28" si="64">+VLOOKUP(T28,$AF$10:$AG$26,2,FALSE)</f>
        <v>#N/A</v>
      </c>
      <c r="X28" s="160" t="e">
        <f>+VLOOKUP(W28,'[1]MATRIZ RIESGOS ANTICORRUPCIÓN'!$AA$3:$AB$7,2,FALSE)</f>
        <v>#N/A</v>
      </c>
      <c r="Y28" s="40">
        <f t="shared" ref="Y28" si="65">+VLOOKUP(V28,$AF$31:$AG$39,2,FALSE)</f>
        <v>5</v>
      </c>
      <c r="Z28" s="160" t="str">
        <f>+VLOOKUP(Y28,'[1]MATRIZ RIESGOS ANTICORRUPCIÓN'!$AC$3:$AD$5,2,FALSE)</f>
        <v>MODERADO</v>
      </c>
      <c r="AA28" s="40" t="e">
        <f t="shared" ref="AA28" si="66">+Y28*W28</f>
        <v>#N/A</v>
      </c>
      <c r="AB28" s="162" t="e">
        <f>+VLOOKUP(AA28,'EVALUACIÓN DEL RIESGO'!$AU$10:$AW$20,3,FALSE)</f>
        <v>#N/A</v>
      </c>
      <c r="AC28" s="33"/>
      <c r="AD28" s="170" t="s">
        <v>290</v>
      </c>
      <c r="AE28" s="171"/>
      <c r="AF28" s="171"/>
      <c r="AG28" s="172"/>
    </row>
    <row r="29" spans="1:34" ht="21.75" customHeight="1" thickTop="1" thickBot="1" x14ac:dyDescent="0.3">
      <c r="B29" s="167"/>
      <c r="C29" s="164">
        <f>+IF(C28="X",15,0)</f>
        <v>0</v>
      </c>
      <c r="D29" s="165"/>
      <c r="E29" s="164">
        <f>+IF(E28="X",5,0)</f>
        <v>0</v>
      </c>
      <c r="F29" s="165"/>
      <c r="G29" s="164">
        <f>+IF(G28="X",15,0)</f>
        <v>0</v>
      </c>
      <c r="H29" s="165"/>
      <c r="I29" s="164">
        <f>+IF(I28="X",10,0)</f>
        <v>0</v>
      </c>
      <c r="J29" s="165"/>
      <c r="K29" s="164">
        <f>+IF(K28="X",15,0)</f>
        <v>0</v>
      </c>
      <c r="L29" s="165"/>
      <c r="M29" s="164">
        <f>+IF(M28="X",10,0)</f>
        <v>0</v>
      </c>
      <c r="N29" s="165"/>
      <c r="O29" s="164">
        <f>+IF(O28="X",30,0)</f>
        <v>0</v>
      </c>
      <c r="P29" s="165"/>
      <c r="Q29" s="161"/>
      <c r="R29" s="161"/>
      <c r="S29" s="41"/>
      <c r="T29" s="41"/>
      <c r="U29" s="41"/>
      <c r="V29" s="41"/>
      <c r="W29" s="41"/>
      <c r="X29" s="161"/>
      <c r="Y29" s="41"/>
      <c r="Z29" s="161"/>
      <c r="AA29" s="41"/>
      <c r="AB29" s="163"/>
      <c r="AC29" s="33"/>
      <c r="AD29" s="173" t="s">
        <v>294</v>
      </c>
      <c r="AE29" s="168" t="s">
        <v>291</v>
      </c>
      <c r="AF29" s="168" t="s">
        <v>292</v>
      </c>
      <c r="AG29" s="168" t="s">
        <v>293</v>
      </c>
    </row>
    <row r="30" spans="1:34" ht="21.75" customHeight="1" thickTop="1" thickBot="1" x14ac:dyDescent="0.3">
      <c r="B30" s="166" t="str">
        <f>+'EVALUACIÓN DEL RIESGO'!B18</f>
        <v>Manipular la información de seguimiento a proyectos de inversión para ocultar desviaciones o favorecer a terceros.</v>
      </c>
      <c r="C30" s="36"/>
      <c r="D30" s="36"/>
      <c r="E30" s="36"/>
      <c r="F30" s="36"/>
      <c r="G30" s="36"/>
      <c r="H30" s="36"/>
      <c r="I30" s="36"/>
      <c r="J30" s="36"/>
      <c r="K30" s="36"/>
      <c r="L30" s="36"/>
      <c r="M30" s="36"/>
      <c r="N30" s="36"/>
      <c r="O30" s="36"/>
      <c r="P30" s="36"/>
      <c r="Q30" s="160">
        <f>+SUM(C31:P31)</f>
        <v>0</v>
      </c>
      <c r="R30" s="160">
        <f t="shared" ref="R30" si="67">+IF(Q30&lt;=50,0,IF(AND(Q30&gt;50,Q30&lt;=75),1,IF(Q30&gt;75,2)))</f>
        <v>0</v>
      </c>
      <c r="S30" s="40" t="e">
        <f>+VLOOKUP(B30,'[1]MATRIZ RIESGOS ANTICORRUPCIÓN'!$C$8:$G$28,4,FALSE)</f>
        <v>#N/A</v>
      </c>
      <c r="T30" s="40" t="e">
        <f t="shared" ref="T30" si="68">+CONCATENATE(S30,R30)</f>
        <v>#N/A</v>
      </c>
      <c r="U30" s="40">
        <f>+VLOOKUP(B30,'EVALUACIÓN DEL RIESGO'!$B$6:$AS$22,41,FALSE)</f>
        <v>5</v>
      </c>
      <c r="V30" s="40" t="str">
        <f t="shared" ref="V30" si="69">+CONCATENATE(U30,R30)</f>
        <v>50</v>
      </c>
      <c r="W30" s="40" t="e">
        <f t="shared" ref="W30" si="70">+VLOOKUP(T30,$AF$10:$AG$26,2,FALSE)</f>
        <v>#N/A</v>
      </c>
      <c r="X30" s="160" t="e">
        <f>+VLOOKUP(W30,'[1]MATRIZ RIESGOS ANTICORRUPCIÓN'!$AA$3:$AB$7,2,FALSE)</f>
        <v>#N/A</v>
      </c>
      <c r="Y30" s="40">
        <f t="shared" ref="Y30" si="71">+VLOOKUP(V30,$AF$31:$AG$39,2,FALSE)</f>
        <v>5</v>
      </c>
      <c r="Z30" s="160" t="str">
        <f>+VLOOKUP(Y30,'[1]MATRIZ RIESGOS ANTICORRUPCIÓN'!$AC$3:$AD$5,2,FALSE)</f>
        <v>MODERADO</v>
      </c>
      <c r="AA30" s="40" t="e">
        <f t="shared" ref="AA30" si="72">+Y30*W30</f>
        <v>#N/A</v>
      </c>
      <c r="AB30" s="162" t="e">
        <f>+VLOOKUP(AA30,'EVALUACIÓN DEL RIESGO'!$AU$10:$AW$20,3,FALSE)</f>
        <v>#N/A</v>
      </c>
      <c r="AC30" s="33"/>
      <c r="AD30" s="174"/>
      <c r="AE30" s="169"/>
      <c r="AF30" s="169"/>
      <c r="AG30" s="169"/>
    </row>
    <row r="31" spans="1:34" ht="21.75" customHeight="1" thickTop="1" thickBot="1" x14ac:dyDescent="0.3">
      <c r="B31" s="167"/>
      <c r="C31" s="164">
        <f>+IF(C30="X",15,0)</f>
        <v>0</v>
      </c>
      <c r="D31" s="165"/>
      <c r="E31" s="164">
        <f>+IF(E30="X",5,0)</f>
        <v>0</v>
      </c>
      <c r="F31" s="165"/>
      <c r="G31" s="164">
        <f>+IF(G30="X",15,0)</f>
        <v>0</v>
      </c>
      <c r="H31" s="165"/>
      <c r="I31" s="164">
        <f>+IF(I30="X",10,0)</f>
        <v>0</v>
      </c>
      <c r="J31" s="165"/>
      <c r="K31" s="164">
        <f>+IF(K30="X",15,0)</f>
        <v>0</v>
      </c>
      <c r="L31" s="165"/>
      <c r="M31" s="164">
        <f>+IF(M30="X",10,0)</f>
        <v>0</v>
      </c>
      <c r="N31" s="165"/>
      <c r="O31" s="164">
        <f>+IF(O30="X",30,0)</f>
        <v>0</v>
      </c>
      <c r="P31" s="165"/>
      <c r="Q31" s="161"/>
      <c r="R31" s="161"/>
      <c r="S31" s="41"/>
      <c r="T31" s="41"/>
      <c r="U31" s="41"/>
      <c r="V31" s="41"/>
      <c r="W31" s="41"/>
      <c r="X31" s="161"/>
      <c r="Y31" s="41"/>
      <c r="Z31" s="161"/>
      <c r="AA31" s="41"/>
      <c r="AB31" s="163"/>
      <c r="AC31" s="33"/>
      <c r="AD31" s="39">
        <v>5</v>
      </c>
      <c r="AE31" s="39">
        <v>0</v>
      </c>
      <c r="AF31" s="39" t="str">
        <f>+CONCATENATE(AD31,AE31)</f>
        <v>50</v>
      </c>
      <c r="AG31" s="39">
        <v>5</v>
      </c>
    </row>
    <row r="32" spans="1:34" ht="21.75" customHeight="1" thickTop="1" thickBot="1" x14ac:dyDescent="0.3">
      <c r="B32" s="166">
        <f>+'EVALUACIÓN DEL RIESGO'!B19</f>
        <v>0</v>
      </c>
      <c r="C32" s="36"/>
      <c r="D32" s="36"/>
      <c r="E32" s="36"/>
      <c r="F32" s="36"/>
      <c r="G32" s="36"/>
      <c r="H32" s="36"/>
      <c r="I32" s="36"/>
      <c r="J32" s="36"/>
      <c r="K32" s="36"/>
      <c r="L32" s="36"/>
      <c r="M32" s="36"/>
      <c r="N32" s="36"/>
      <c r="O32" s="36"/>
      <c r="P32" s="36"/>
      <c r="Q32" s="160">
        <f>+SUM(C33:P33)</f>
        <v>0</v>
      </c>
      <c r="R32" s="160">
        <f t="shared" ref="R32" si="73">+IF(Q32&lt;=50,0,IF(AND(Q32&gt;50,Q32&lt;=75),1,IF(Q32&gt;75,2)))</f>
        <v>0</v>
      </c>
      <c r="S32" s="40">
        <f>+VLOOKUP(B32,'[1]MATRIZ RIESGOS ANTICORRUPCIÓN'!$C$8:$G$28,4,FALSE)</f>
        <v>0</v>
      </c>
      <c r="T32" s="40" t="str">
        <f t="shared" ref="T32" si="74">+CONCATENATE(S32,R32)</f>
        <v>00</v>
      </c>
      <c r="U32" s="40">
        <f>+VLOOKUP(B32,'EVALUACIÓN DEL RIESGO'!$B$6:$AS$22,41,FALSE)</f>
        <v>5</v>
      </c>
      <c r="V32" s="40" t="str">
        <f t="shared" ref="V32" si="75">+CONCATENATE(U32,R32)</f>
        <v>50</v>
      </c>
      <c r="W32" s="40" t="e">
        <f t="shared" ref="W32" si="76">+VLOOKUP(T32,$AF$10:$AG$26,2,FALSE)</f>
        <v>#N/A</v>
      </c>
      <c r="X32" s="160" t="e">
        <f>+VLOOKUP(W32,'[1]MATRIZ RIESGOS ANTICORRUPCIÓN'!$AA$3:$AB$7,2,FALSE)</f>
        <v>#N/A</v>
      </c>
      <c r="Y32" s="40">
        <f t="shared" ref="Y32" si="77">+VLOOKUP(V32,$AF$31:$AG$39,2,FALSE)</f>
        <v>5</v>
      </c>
      <c r="Z32" s="160" t="str">
        <f>+VLOOKUP(Y32,'[1]MATRIZ RIESGOS ANTICORRUPCIÓN'!$AC$3:$AD$5,2,FALSE)</f>
        <v>MODERADO</v>
      </c>
      <c r="AA32" s="40" t="e">
        <f t="shared" ref="AA32" si="78">+Y32*W32</f>
        <v>#N/A</v>
      </c>
      <c r="AB32" s="162" t="e">
        <f>+VLOOKUP(AA32,'EVALUACIÓN DEL RIESGO'!$AU$10:$AW$20,3,FALSE)</f>
        <v>#N/A</v>
      </c>
      <c r="AC32" s="33"/>
      <c r="AD32" s="39">
        <v>5</v>
      </c>
      <c r="AE32" s="39">
        <v>1</v>
      </c>
      <c r="AF32" s="39" t="str">
        <f t="shared" ref="AF32:AF39" si="79">+CONCATENATE(AD32,AE32)</f>
        <v>51</v>
      </c>
      <c r="AG32" s="39">
        <v>5</v>
      </c>
    </row>
    <row r="33" spans="2:33" ht="21.75" customHeight="1" thickTop="1" thickBot="1" x14ac:dyDescent="0.3">
      <c r="B33" s="167"/>
      <c r="C33" s="164">
        <f>+IF(C32="X",15,0)</f>
        <v>0</v>
      </c>
      <c r="D33" s="165"/>
      <c r="E33" s="164">
        <f>+IF(E32="X",5,0)</f>
        <v>0</v>
      </c>
      <c r="F33" s="165"/>
      <c r="G33" s="164">
        <f>+IF(G32="X",15,0)</f>
        <v>0</v>
      </c>
      <c r="H33" s="165"/>
      <c r="I33" s="164">
        <f>+IF(I32="X",10,0)</f>
        <v>0</v>
      </c>
      <c r="J33" s="165"/>
      <c r="K33" s="164">
        <f>+IF(K32="X",15,0)</f>
        <v>0</v>
      </c>
      <c r="L33" s="165"/>
      <c r="M33" s="164">
        <f>+IF(M32="X",10,0)</f>
        <v>0</v>
      </c>
      <c r="N33" s="165"/>
      <c r="O33" s="164">
        <f>+IF(O32="X",30,0)</f>
        <v>0</v>
      </c>
      <c r="P33" s="165"/>
      <c r="Q33" s="161"/>
      <c r="R33" s="161"/>
      <c r="S33" s="41"/>
      <c r="T33" s="41"/>
      <c r="U33" s="41"/>
      <c r="V33" s="41"/>
      <c r="W33" s="41"/>
      <c r="X33" s="161"/>
      <c r="Y33" s="41"/>
      <c r="Z33" s="161"/>
      <c r="AA33" s="41"/>
      <c r="AB33" s="163"/>
      <c r="AC33" s="33"/>
      <c r="AD33" s="39">
        <v>5</v>
      </c>
      <c r="AE33" s="39">
        <v>2</v>
      </c>
      <c r="AF33" s="39" t="str">
        <f t="shared" si="79"/>
        <v>52</v>
      </c>
      <c r="AG33" s="39">
        <v>5</v>
      </c>
    </row>
    <row r="34" spans="2:33" ht="21.75" customHeight="1" thickTop="1" thickBot="1" x14ac:dyDescent="0.3">
      <c r="B34" s="166" t="str">
        <f>+'EVALUACIÓN DEL RIESGO'!B20</f>
        <v>Manipulación o alteración de la informacion por parte de las áreas técnicas para ejercer la defensa judicial en contra de la compañía, en beneficio de terceros o particulares.</v>
      </c>
      <c r="C34" s="36"/>
      <c r="D34" s="36"/>
      <c r="E34" s="36"/>
      <c r="F34" s="36"/>
      <c r="G34" s="36"/>
      <c r="H34" s="36"/>
      <c r="I34" s="36"/>
      <c r="J34" s="36"/>
      <c r="K34" s="36"/>
      <c r="L34" s="36"/>
      <c r="M34" s="36"/>
      <c r="N34" s="36"/>
      <c r="O34" s="36"/>
      <c r="P34" s="36"/>
      <c r="Q34" s="160">
        <f>+SUM(C35:P35)</f>
        <v>0</v>
      </c>
      <c r="R34" s="160">
        <f t="shared" ref="R34" si="80">+IF(Q34&lt;=50,0,IF(AND(Q34&gt;50,Q34&lt;=75),1,IF(Q34&gt;75,2)))</f>
        <v>0</v>
      </c>
      <c r="S34" s="40" t="e">
        <f>+VLOOKUP(B34,'[1]MATRIZ RIESGOS ANTICORRUPCIÓN'!$C$8:$G$28,4,FALSE)</f>
        <v>#N/A</v>
      </c>
      <c r="T34" s="40" t="e">
        <f t="shared" ref="T34" si="81">+CONCATENATE(S34,R34)</f>
        <v>#N/A</v>
      </c>
      <c r="U34" s="40">
        <f>+VLOOKUP(B34,'EVALUACIÓN DEL RIESGO'!$B$6:$AS$22,41,FALSE)</f>
        <v>5</v>
      </c>
      <c r="V34" s="40" t="str">
        <f t="shared" ref="V34" si="82">+CONCATENATE(U34,R34)</f>
        <v>50</v>
      </c>
      <c r="W34" s="40" t="e">
        <f t="shared" ref="W34" si="83">+VLOOKUP(T34,$AF$10:$AG$26,2,FALSE)</f>
        <v>#N/A</v>
      </c>
      <c r="X34" s="160" t="e">
        <f>+VLOOKUP(W34,'[1]MATRIZ RIESGOS ANTICORRUPCIÓN'!$AA$3:$AB$7,2,FALSE)</f>
        <v>#N/A</v>
      </c>
      <c r="Y34" s="40">
        <f t="shared" ref="Y34" si="84">+VLOOKUP(V34,$AF$31:$AG$39,2,FALSE)</f>
        <v>5</v>
      </c>
      <c r="Z34" s="160" t="str">
        <f>+VLOOKUP(Y34,'[1]MATRIZ RIESGOS ANTICORRUPCIÓN'!$AC$3:$AD$5,2,FALSE)</f>
        <v>MODERADO</v>
      </c>
      <c r="AA34" s="40" t="e">
        <f t="shared" ref="AA34" si="85">+Y34*W34</f>
        <v>#N/A</v>
      </c>
      <c r="AB34" s="162" t="e">
        <f>+VLOOKUP(AA34,'EVALUACIÓN DEL RIESGO'!$AU$10:$AW$20,3,FALSE)</f>
        <v>#N/A</v>
      </c>
      <c r="AC34" s="33"/>
      <c r="AD34" s="39">
        <v>10</v>
      </c>
      <c r="AE34" s="39">
        <v>0</v>
      </c>
      <c r="AF34" s="39" t="str">
        <f t="shared" si="79"/>
        <v>100</v>
      </c>
      <c r="AG34" s="39">
        <v>10</v>
      </c>
    </row>
    <row r="35" spans="2:33" ht="21.75" customHeight="1" thickTop="1" thickBot="1" x14ac:dyDescent="0.3">
      <c r="B35" s="167"/>
      <c r="C35" s="164">
        <f>+IF(C34="X",15,0)</f>
        <v>0</v>
      </c>
      <c r="D35" s="165"/>
      <c r="E35" s="164">
        <f>+IF(E34="X",5,0)</f>
        <v>0</v>
      </c>
      <c r="F35" s="165"/>
      <c r="G35" s="164">
        <f>+IF(G34="X",15,0)</f>
        <v>0</v>
      </c>
      <c r="H35" s="165"/>
      <c r="I35" s="164">
        <f>+IF(I34="X",10,0)</f>
        <v>0</v>
      </c>
      <c r="J35" s="165"/>
      <c r="K35" s="164">
        <f>+IF(K34="X",15,0)</f>
        <v>0</v>
      </c>
      <c r="L35" s="165"/>
      <c r="M35" s="164">
        <f>+IF(M34="X",10,0)</f>
        <v>0</v>
      </c>
      <c r="N35" s="165"/>
      <c r="O35" s="164">
        <f>+IF(O34="X",30,0)</f>
        <v>0</v>
      </c>
      <c r="P35" s="165"/>
      <c r="Q35" s="161"/>
      <c r="R35" s="161"/>
      <c r="S35" s="41"/>
      <c r="T35" s="41"/>
      <c r="U35" s="41"/>
      <c r="V35" s="41"/>
      <c r="W35" s="41"/>
      <c r="X35" s="161"/>
      <c r="Y35" s="41"/>
      <c r="Z35" s="161"/>
      <c r="AA35" s="41"/>
      <c r="AB35" s="163"/>
      <c r="AC35" s="33"/>
      <c r="AD35" s="39">
        <v>10</v>
      </c>
      <c r="AE35" s="39">
        <v>1</v>
      </c>
      <c r="AF35" s="39" t="str">
        <f t="shared" si="79"/>
        <v>101</v>
      </c>
      <c r="AG35" s="39">
        <v>5</v>
      </c>
    </row>
    <row r="36" spans="2:33" ht="21.75" customHeight="1" thickTop="1" thickBot="1" x14ac:dyDescent="0.3">
      <c r="B36" s="166" t="str">
        <f>+'EVALUACIÓN DEL RIESGO'!B21</f>
        <v>Manipular desde el punto de vista técnico, negociaciones con clientes,proveedores o Aliados, para beneficio propio o de terceros.</v>
      </c>
      <c r="C36" s="36"/>
      <c r="D36" s="36"/>
      <c r="E36" s="36"/>
      <c r="F36" s="36"/>
      <c r="G36" s="36"/>
      <c r="H36" s="36"/>
      <c r="I36" s="36"/>
      <c r="J36" s="36"/>
      <c r="K36" s="36"/>
      <c r="L36" s="36"/>
      <c r="M36" s="36"/>
      <c r="N36" s="36"/>
      <c r="O36" s="36"/>
      <c r="P36" s="36"/>
      <c r="Q36" s="160">
        <f>+SUM(C37:P37)</f>
        <v>0</v>
      </c>
      <c r="R36" s="160">
        <f>+IF(Q36&lt;=50,0,IF(AND(Q36&gt;50,Q36&lt;=75),1,IF(Q36&gt;75,2)))</f>
        <v>0</v>
      </c>
      <c r="S36" s="40" t="e">
        <f>+VLOOKUP(B36,'[1]MATRIZ RIESGOS ANTICORRUPCIÓN'!$C$8:$G$28,4,FALSE)</f>
        <v>#N/A</v>
      </c>
      <c r="T36" s="40" t="e">
        <f t="shared" ref="T36" si="86">+CONCATENATE(S36,R36)</f>
        <v>#N/A</v>
      </c>
      <c r="U36" s="40">
        <f>+VLOOKUP(B36,'EVALUACIÓN DEL RIESGO'!$B$6:$AS$22,41,FALSE)</f>
        <v>5</v>
      </c>
      <c r="V36" s="40" t="str">
        <f t="shared" ref="V36" si="87">+CONCATENATE(U36,R36)</f>
        <v>50</v>
      </c>
      <c r="W36" s="40" t="e">
        <f t="shared" ref="W36" si="88">+VLOOKUP(T36,$AF$10:$AG$26,2,FALSE)</f>
        <v>#N/A</v>
      </c>
      <c r="X36" s="160" t="e">
        <f>+VLOOKUP(W36,'[1]MATRIZ RIESGOS ANTICORRUPCIÓN'!$AA$3:$AB$7,2,FALSE)</f>
        <v>#N/A</v>
      </c>
      <c r="Y36" s="40">
        <f t="shared" ref="Y36" si="89">+VLOOKUP(V36,$AF$31:$AG$39,2,FALSE)</f>
        <v>5</v>
      </c>
      <c r="Z36" s="160" t="str">
        <f>+VLOOKUP(Y36,'[1]MATRIZ RIESGOS ANTICORRUPCIÓN'!$AC$3:$AD$5,2,FALSE)</f>
        <v>MODERADO</v>
      </c>
      <c r="AA36" s="40" t="e">
        <f t="shared" ref="AA36" si="90">+Y36*W36</f>
        <v>#N/A</v>
      </c>
      <c r="AB36" s="162" t="e">
        <f>+VLOOKUP(AA36,'EVALUACIÓN DEL RIESGO'!$AU$10:$AW$20,3,FALSE)</f>
        <v>#N/A</v>
      </c>
      <c r="AC36" s="33"/>
      <c r="AD36" s="39">
        <v>10</v>
      </c>
      <c r="AE36" s="39">
        <v>2</v>
      </c>
      <c r="AF36" s="39" t="str">
        <f t="shared" si="79"/>
        <v>102</v>
      </c>
      <c r="AG36" s="39">
        <v>5</v>
      </c>
    </row>
    <row r="37" spans="2:33" ht="21.75" customHeight="1" thickTop="1" thickBot="1" x14ac:dyDescent="0.3">
      <c r="B37" s="167"/>
      <c r="C37" s="164">
        <f>+IF(C36="X",15,0)</f>
        <v>0</v>
      </c>
      <c r="D37" s="165"/>
      <c r="E37" s="164">
        <f>+IF(E36="X",5,0)</f>
        <v>0</v>
      </c>
      <c r="F37" s="165"/>
      <c r="G37" s="164">
        <f>+IF(G36="X",15,0)</f>
        <v>0</v>
      </c>
      <c r="H37" s="165"/>
      <c r="I37" s="164">
        <f>+IF(I36="X",10,0)</f>
        <v>0</v>
      </c>
      <c r="J37" s="165"/>
      <c r="K37" s="164">
        <f>+IF(K36="X",15,0)</f>
        <v>0</v>
      </c>
      <c r="L37" s="165"/>
      <c r="M37" s="164">
        <f>+IF(M36="X",10,0)</f>
        <v>0</v>
      </c>
      <c r="N37" s="165"/>
      <c r="O37" s="164">
        <f>+IF(O36="X",30,0)</f>
        <v>0</v>
      </c>
      <c r="P37" s="165"/>
      <c r="Q37" s="161"/>
      <c r="R37" s="161"/>
      <c r="S37" s="41"/>
      <c r="T37" s="41"/>
      <c r="U37" s="41"/>
      <c r="V37" s="41"/>
      <c r="W37" s="41"/>
      <c r="X37" s="161"/>
      <c r="Y37" s="41"/>
      <c r="Z37" s="161"/>
      <c r="AA37" s="41"/>
      <c r="AB37" s="163"/>
      <c r="AC37" s="33"/>
      <c r="AD37" s="39">
        <v>20</v>
      </c>
      <c r="AE37" s="39">
        <v>0</v>
      </c>
      <c r="AF37" s="39" t="str">
        <f t="shared" si="79"/>
        <v>200</v>
      </c>
      <c r="AG37" s="39">
        <v>20</v>
      </c>
    </row>
    <row r="38" spans="2:33" ht="21.75" customHeight="1" thickTop="1" thickBot="1" x14ac:dyDescent="0.3">
      <c r="B38" s="166">
        <f>+'EVALUACIÓN DEL RIESGO'!B22</f>
        <v>0</v>
      </c>
      <c r="C38" s="36"/>
      <c r="D38" s="36"/>
      <c r="E38" s="36"/>
      <c r="F38" s="36"/>
      <c r="G38" s="36"/>
      <c r="H38" s="36"/>
      <c r="I38" s="36"/>
      <c r="J38" s="36"/>
      <c r="K38" s="36"/>
      <c r="L38" s="36"/>
      <c r="M38" s="36"/>
      <c r="N38" s="36"/>
      <c r="O38" s="36"/>
      <c r="P38" s="36"/>
      <c r="Q38" s="160">
        <f>+SUM(C39:P39)</f>
        <v>0</v>
      </c>
      <c r="R38" s="160">
        <f t="shared" ref="R38" si="91">+IF(Q38&lt;=50,0,IF(AND(Q38&gt;50,Q38&lt;=75),1,IF(Q38&gt;75,2)))</f>
        <v>0</v>
      </c>
      <c r="S38" s="160">
        <f>+VLOOKUP(B38,'[1]MATRIZ RIESGOS ANTICORRUPCIÓN'!$C$8:$G$28,4,FALSE)</f>
        <v>0</v>
      </c>
      <c r="T38" s="160" t="str">
        <f t="shared" ref="T38" si="92">+CONCATENATE(S38,R38)</f>
        <v>00</v>
      </c>
      <c r="U38" s="160">
        <f>+VLOOKUP(B38,'EVALUACIÓN DEL RIESGO'!$B$6:$AS$22,41,FALSE)</f>
        <v>5</v>
      </c>
      <c r="V38" s="160" t="str">
        <f t="shared" ref="V38" si="93">+CONCATENATE(U38,R38)</f>
        <v>50</v>
      </c>
      <c r="W38" s="160" t="e">
        <f t="shared" ref="W38" si="94">+VLOOKUP(T38,$AF$10:$AG$26,2,FALSE)</f>
        <v>#N/A</v>
      </c>
      <c r="X38" s="160" t="e">
        <f>+VLOOKUP(W38,'[1]MATRIZ RIESGOS ANTICORRUPCIÓN'!$AA$3:$AB$7,2,FALSE)</f>
        <v>#N/A</v>
      </c>
      <c r="Y38" s="160">
        <f t="shared" ref="Y38" si="95">+VLOOKUP(V38,$AF$31:$AG$39,2,FALSE)</f>
        <v>5</v>
      </c>
      <c r="Z38" s="160" t="str">
        <f>+VLOOKUP(Y38,'[1]MATRIZ RIESGOS ANTICORRUPCIÓN'!$AC$3:$AD$5,2,FALSE)</f>
        <v>MODERADO</v>
      </c>
      <c r="AA38" s="160" t="e">
        <f t="shared" ref="AA38" si="96">+Y38*W38</f>
        <v>#N/A</v>
      </c>
      <c r="AB38" s="162" t="e">
        <f>+VLOOKUP(AA38,'EVALUACIÓN DEL RIESGO'!$AU$10:$AW$20,3,FALSE)</f>
        <v>#N/A</v>
      </c>
      <c r="AC38" s="33"/>
      <c r="AD38" s="39">
        <v>20</v>
      </c>
      <c r="AE38" s="39">
        <v>1</v>
      </c>
      <c r="AF38" s="39" t="str">
        <f t="shared" si="79"/>
        <v>201</v>
      </c>
      <c r="AG38" s="39">
        <v>10</v>
      </c>
    </row>
    <row r="39" spans="2:33" ht="21.75" customHeight="1" thickTop="1" thickBot="1" x14ac:dyDescent="0.3">
      <c r="B39" s="167"/>
      <c r="C39" s="164">
        <f>+IF(C38="X",15,0)</f>
        <v>0</v>
      </c>
      <c r="D39" s="165"/>
      <c r="E39" s="164">
        <f>+IF(E38="X",5,0)</f>
        <v>0</v>
      </c>
      <c r="F39" s="165"/>
      <c r="G39" s="164">
        <f>+IF(G38="X",15,0)</f>
        <v>0</v>
      </c>
      <c r="H39" s="165"/>
      <c r="I39" s="164">
        <f>+IF(I38="X",10,0)</f>
        <v>0</v>
      </c>
      <c r="J39" s="165"/>
      <c r="K39" s="164">
        <f>+IF(K38="X",15,0)</f>
        <v>0</v>
      </c>
      <c r="L39" s="165"/>
      <c r="M39" s="164">
        <f>+IF(M38="X",10,0)</f>
        <v>0</v>
      </c>
      <c r="N39" s="165"/>
      <c r="O39" s="164">
        <f>+IF(O38="X",30,0)</f>
        <v>0</v>
      </c>
      <c r="P39" s="165"/>
      <c r="Q39" s="161"/>
      <c r="R39" s="161"/>
      <c r="S39" s="161"/>
      <c r="T39" s="161"/>
      <c r="U39" s="161"/>
      <c r="V39" s="161"/>
      <c r="W39" s="161"/>
      <c r="X39" s="161"/>
      <c r="Y39" s="161"/>
      <c r="Z39" s="161"/>
      <c r="AA39" s="161"/>
      <c r="AB39" s="163"/>
      <c r="AC39" s="33"/>
      <c r="AD39" s="39">
        <v>20</v>
      </c>
      <c r="AE39" s="39">
        <v>2</v>
      </c>
      <c r="AF39" s="39" t="str">
        <f t="shared" si="79"/>
        <v>202</v>
      </c>
      <c r="AG39" s="39">
        <v>5</v>
      </c>
    </row>
    <row r="40" spans="2:33" ht="21.75" customHeight="1" thickTop="1" x14ac:dyDescent="0.25">
      <c r="AC40" s="33"/>
      <c r="AD40" s="33"/>
      <c r="AE40" s="33"/>
      <c r="AF40" s="33"/>
      <c r="AG40" s="33"/>
    </row>
    <row r="41" spans="2:33" ht="21.75" customHeight="1" x14ac:dyDescent="0.25">
      <c r="AC41" s="33"/>
      <c r="AD41" s="33"/>
      <c r="AE41" s="33"/>
      <c r="AF41" s="33"/>
      <c r="AG41" s="33"/>
    </row>
    <row r="42" spans="2:33" x14ac:dyDescent="0.25">
      <c r="AC42" s="33"/>
      <c r="AD42" s="33"/>
      <c r="AE42" s="33"/>
      <c r="AF42" s="33"/>
      <c r="AG42" s="33"/>
    </row>
    <row r="43" spans="2:33" x14ac:dyDescent="0.25">
      <c r="AC43" s="33"/>
      <c r="AD43" s="33"/>
      <c r="AE43" s="33"/>
      <c r="AF43" s="33"/>
      <c r="AG43" s="33"/>
    </row>
    <row r="44" spans="2:33" hidden="1" x14ac:dyDescent="0.25">
      <c r="AC44" s="33"/>
      <c r="AD44" s="33"/>
      <c r="AE44" s="33"/>
      <c r="AF44" s="33"/>
      <c r="AG44" s="33"/>
    </row>
    <row r="45" spans="2:33" hidden="1" x14ac:dyDescent="0.25">
      <c r="AC45" s="33"/>
      <c r="AD45" s="33"/>
      <c r="AE45" s="33"/>
      <c r="AF45" s="33"/>
      <c r="AG45" s="33"/>
    </row>
    <row r="46" spans="2:33" hidden="1" x14ac:dyDescent="0.25">
      <c r="AC46" s="33"/>
      <c r="AD46" s="33"/>
      <c r="AE46" s="33"/>
      <c r="AF46" s="33"/>
      <c r="AG46" s="33"/>
    </row>
    <row r="47" spans="2:33" hidden="1" x14ac:dyDescent="0.25">
      <c r="AC47" s="33"/>
      <c r="AD47" s="33"/>
      <c r="AE47" s="33"/>
      <c r="AF47" s="33"/>
      <c r="AG47" s="33"/>
    </row>
  </sheetData>
  <mergeCells count="317">
    <mergeCell ref="B2:AB2"/>
    <mergeCell ref="AD2:AE2"/>
    <mergeCell ref="C3:D3"/>
    <mergeCell ref="E3:F3"/>
    <mergeCell ref="G3:H3"/>
    <mergeCell ref="I3:J3"/>
    <mergeCell ref="K3:L3"/>
    <mergeCell ref="M3:N3"/>
    <mergeCell ref="O3:P3"/>
    <mergeCell ref="Q3:Q5"/>
    <mergeCell ref="T6:T7"/>
    <mergeCell ref="U6:U7"/>
    <mergeCell ref="AE3:AE4"/>
    <mergeCell ref="C4:D4"/>
    <mergeCell ref="E4:F4"/>
    <mergeCell ref="G4:H4"/>
    <mergeCell ref="I4:J4"/>
    <mergeCell ref="K4:L4"/>
    <mergeCell ref="M4:N4"/>
    <mergeCell ref="O4:P4"/>
    <mergeCell ref="X3:X5"/>
    <mergeCell ref="Y3:Y5"/>
    <mergeCell ref="Z3:Z5"/>
    <mergeCell ref="AA3:AA5"/>
    <mergeCell ref="AB3:AB5"/>
    <mergeCell ref="AD3:AD4"/>
    <mergeCell ref="R3:R5"/>
    <mergeCell ref="S3:S5"/>
    <mergeCell ref="T3:T5"/>
    <mergeCell ref="U3:U5"/>
    <mergeCell ref="V3:V5"/>
    <mergeCell ref="W3:W5"/>
    <mergeCell ref="B8:B9"/>
    <mergeCell ref="Q8:Q9"/>
    <mergeCell ref="R8:R9"/>
    <mergeCell ref="S8:S9"/>
    <mergeCell ref="T8:T9"/>
    <mergeCell ref="U8:U9"/>
    <mergeCell ref="AB6:AB7"/>
    <mergeCell ref="C7:D7"/>
    <mergeCell ref="E7:F7"/>
    <mergeCell ref="G7:H7"/>
    <mergeCell ref="I7:J7"/>
    <mergeCell ref="K7:L7"/>
    <mergeCell ref="M7:N7"/>
    <mergeCell ref="O7:P7"/>
    <mergeCell ref="V6:V7"/>
    <mergeCell ref="W6:W7"/>
    <mergeCell ref="X6:X7"/>
    <mergeCell ref="Y6:Y7"/>
    <mergeCell ref="Z6:Z7"/>
    <mergeCell ref="AA6:AA7"/>
    <mergeCell ref="B6:B7"/>
    <mergeCell ref="Q6:Q7"/>
    <mergeCell ref="R6:R7"/>
    <mergeCell ref="S6:S7"/>
    <mergeCell ref="AD9:AG9"/>
    <mergeCell ref="B10:B11"/>
    <mergeCell ref="Q10:Q11"/>
    <mergeCell ref="R10:R11"/>
    <mergeCell ref="S10:S11"/>
    <mergeCell ref="T10:T11"/>
    <mergeCell ref="U10:U11"/>
    <mergeCell ref="V10:V11"/>
    <mergeCell ref="W10:W11"/>
    <mergeCell ref="X10:X11"/>
    <mergeCell ref="AB8:AB9"/>
    <mergeCell ref="C9:D9"/>
    <mergeCell ref="E9:F9"/>
    <mergeCell ref="G9:H9"/>
    <mergeCell ref="I9:J9"/>
    <mergeCell ref="K9:L9"/>
    <mergeCell ref="M9:N9"/>
    <mergeCell ref="O9:P9"/>
    <mergeCell ref="V8:V9"/>
    <mergeCell ref="W8:W9"/>
    <mergeCell ref="X8:X9"/>
    <mergeCell ref="Y8:Y9"/>
    <mergeCell ref="Z8:Z9"/>
    <mergeCell ref="AA8:AA9"/>
    <mergeCell ref="T12:T13"/>
    <mergeCell ref="U12:U13"/>
    <mergeCell ref="AF10:AF11"/>
    <mergeCell ref="AG10:AG11"/>
    <mergeCell ref="C11:D11"/>
    <mergeCell ref="E11:F11"/>
    <mergeCell ref="G11:H11"/>
    <mergeCell ref="I11:J11"/>
    <mergeCell ref="K11:L11"/>
    <mergeCell ref="M11:N11"/>
    <mergeCell ref="O11:P11"/>
    <mergeCell ref="Y10:Y11"/>
    <mergeCell ref="Z10:Z11"/>
    <mergeCell ref="AA10:AA11"/>
    <mergeCell ref="AB10:AB11"/>
    <mergeCell ref="AD10:AD11"/>
    <mergeCell ref="AE10:AE11"/>
    <mergeCell ref="B14:B15"/>
    <mergeCell ref="Q14:Q15"/>
    <mergeCell ref="R14:R15"/>
    <mergeCell ref="S14:S15"/>
    <mergeCell ref="T14:T15"/>
    <mergeCell ref="U14:U15"/>
    <mergeCell ref="AB12:AB13"/>
    <mergeCell ref="C13:D13"/>
    <mergeCell ref="E13:F13"/>
    <mergeCell ref="G13:H13"/>
    <mergeCell ref="I13:J13"/>
    <mergeCell ref="K13:L13"/>
    <mergeCell ref="M13:N13"/>
    <mergeCell ref="O13:P13"/>
    <mergeCell ref="V12:V13"/>
    <mergeCell ref="W12:W13"/>
    <mergeCell ref="X12:X13"/>
    <mergeCell ref="Y12:Y13"/>
    <mergeCell ref="Z12:Z13"/>
    <mergeCell ref="AA12:AA13"/>
    <mergeCell ref="B12:B13"/>
    <mergeCell ref="Q12:Q13"/>
    <mergeCell ref="R12:R13"/>
    <mergeCell ref="S12:S13"/>
    <mergeCell ref="T16:T17"/>
    <mergeCell ref="U16:U17"/>
    <mergeCell ref="AB14:AB15"/>
    <mergeCell ref="C15:D15"/>
    <mergeCell ref="E15:F15"/>
    <mergeCell ref="G15:H15"/>
    <mergeCell ref="I15:J15"/>
    <mergeCell ref="K15:L15"/>
    <mergeCell ref="M15:N15"/>
    <mergeCell ref="O15:P15"/>
    <mergeCell ref="V14:V15"/>
    <mergeCell ref="W14:W15"/>
    <mergeCell ref="X14:X15"/>
    <mergeCell ref="Y14:Y15"/>
    <mergeCell ref="Z14:Z15"/>
    <mergeCell ref="AA14:AA15"/>
    <mergeCell ref="B18:B19"/>
    <mergeCell ref="Q18:Q19"/>
    <mergeCell ref="R18:R19"/>
    <mergeCell ref="S18:S19"/>
    <mergeCell ref="T18:T19"/>
    <mergeCell ref="U18:U19"/>
    <mergeCell ref="AB16:AB17"/>
    <mergeCell ref="C17:D17"/>
    <mergeCell ref="E17:F17"/>
    <mergeCell ref="G17:H17"/>
    <mergeCell ref="I17:J17"/>
    <mergeCell ref="K17:L17"/>
    <mergeCell ref="M17:N17"/>
    <mergeCell ref="O17:P17"/>
    <mergeCell ref="V16:V17"/>
    <mergeCell ref="W16:W17"/>
    <mergeCell ref="X16:X17"/>
    <mergeCell ref="Y16:Y17"/>
    <mergeCell ref="Z16:Z17"/>
    <mergeCell ref="AA16:AA17"/>
    <mergeCell ref="B16:B17"/>
    <mergeCell ref="Q16:Q17"/>
    <mergeCell ref="R16:R17"/>
    <mergeCell ref="S16:S17"/>
    <mergeCell ref="X20:X21"/>
    <mergeCell ref="Z20:Z21"/>
    <mergeCell ref="AB20:AB21"/>
    <mergeCell ref="C21:D21"/>
    <mergeCell ref="E21:F21"/>
    <mergeCell ref="G21:H21"/>
    <mergeCell ref="I21:J21"/>
    <mergeCell ref="AB18:AB19"/>
    <mergeCell ref="C19:D19"/>
    <mergeCell ref="E19:F19"/>
    <mergeCell ref="G19:H19"/>
    <mergeCell ref="I19:J19"/>
    <mergeCell ref="K19:L19"/>
    <mergeCell ref="M19:N19"/>
    <mergeCell ref="O19:P19"/>
    <mergeCell ref="V18:V19"/>
    <mergeCell ref="W18:W19"/>
    <mergeCell ref="X18:X19"/>
    <mergeCell ref="Y18:Y19"/>
    <mergeCell ref="Z18:Z19"/>
    <mergeCell ref="AA18:AA19"/>
    <mergeCell ref="K21:L21"/>
    <mergeCell ref="M21:N21"/>
    <mergeCell ref="O21:P21"/>
    <mergeCell ref="B22:B23"/>
    <mergeCell ref="Q22:Q23"/>
    <mergeCell ref="R22:R23"/>
    <mergeCell ref="B20:B21"/>
    <mergeCell ref="Q20:Q21"/>
    <mergeCell ref="R20:R21"/>
    <mergeCell ref="X24:X25"/>
    <mergeCell ref="Z24:Z25"/>
    <mergeCell ref="AB24:AB25"/>
    <mergeCell ref="C25:D25"/>
    <mergeCell ref="E25:F25"/>
    <mergeCell ref="G25:H25"/>
    <mergeCell ref="I25:J25"/>
    <mergeCell ref="X22:X23"/>
    <mergeCell ref="Z22:Z23"/>
    <mergeCell ref="AB22:AB23"/>
    <mergeCell ref="C23:D23"/>
    <mergeCell ref="E23:F23"/>
    <mergeCell ref="G23:H23"/>
    <mergeCell ref="I23:J23"/>
    <mergeCell ref="K23:L23"/>
    <mergeCell ref="M23:N23"/>
    <mergeCell ref="O23:P23"/>
    <mergeCell ref="K25:L25"/>
    <mergeCell ref="M25:N25"/>
    <mergeCell ref="O25:P25"/>
    <mergeCell ref="B26:B27"/>
    <mergeCell ref="Q26:Q27"/>
    <mergeCell ref="R26:R27"/>
    <mergeCell ref="B24:B25"/>
    <mergeCell ref="Q24:Q25"/>
    <mergeCell ref="R24:R25"/>
    <mergeCell ref="X26:X27"/>
    <mergeCell ref="Z26:Z27"/>
    <mergeCell ref="AB26:AB27"/>
    <mergeCell ref="C27:D27"/>
    <mergeCell ref="E27:F27"/>
    <mergeCell ref="G27:H27"/>
    <mergeCell ref="I27:J27"/>
    <mergeCell ref="K27:L27"/>
    <mergeCell ref="M27:N27"/>
    <mergeCell ref="O27:P27"/>
    <mergeCell ref="AD28:AG28"/>
    <mergeCell ref="C29:D29"/>
    <mergeCell ref="E29:F29"/>
    <mergeCell ref="G29:H29"/>
    <mergeCell ref="I29:J29"/>
    <mergeCell ref="K29:L29"/>
    <mergeCell ref="M29:N29"/>
    <mergeCell ref="O29:P29"/>
    <mergeCell ref="AD29:AD30"/>
    <mergeCell ref="AE29:AE30"/>
    <mergeCell ref="Q28:Q29"/>
    <mergeCell ref="R28:R29"/>
    <mergeCell ref="X28:X29"/>
    <mergeCell ref="Z28:Z29"/>
    <mergeCell ref="AB28:AB29"/>
    <mergeCell ref="AG29:AG30"/>
    <mergeCell ref="B30:B31"/>
    <mergeCell ref="Q30:Q31"/>
    <mergeCell ref="R30:R31"/>
    <mergeCell ref="X30:X31"/>
    <mergeCell ref="Z30:Z31"/>
    <mergeCell ref="AB30:AB31"/>
    <mergeCell ref="C31:D31"/>
    <mergeCell ref="E31:F31"/>
    <mergeCell ref="B28:B29"/>
    <mergeCell ref="G31:H31"/>
    <mergeCell ref="I31:J31"/>
    <mergeCell ref="K31:L31"/>
    <mergeCell ref="M31:N31"/>
    <mergeCell ref="O31:P31"/>
    <mergeCell ref="B32:B33"/>
    <mergeCell ref="M33:N33"/>
    <mergeCell ref="O33:P33"/>
    <mergeCell ref="AF29:AF30"/>
    <mergeCell ref="X34:X35"/>
    <mergeCell ref="Z34:Z35"/>
    <mergeCell ref="AB34:AB35"/>
    <mergeCell ref="C35:D35"/>
    <mergeCell ref="E35:F35"/>
    <mergeCell ref="G35:H35"/>
    <mergeCell ref="I35:J35"/>
    <mergeCell ref="Q32:Q33"/>
    <mergeCell ref="R32:R33"/>
    <mergeCell ref="X32:X33"/>
    <mergeCell ref="Z32:Z33"/>
    <mergeCell ref="AB32:AB33"/>
    <mergeCell ref="C33:D33"/>
    <mergeCell ref="E33:F33"/>
    <mergeCell ref="G33:H33"/>
    <mergeCell ref="I33:J33"/>
    <mergeCell ref="K33:L33"/>
    <mergeCell ref="K35:L35"/>
    <mergeCell ref="M35:N35"/>
    <mergeCell ref="O35:P35"/>
    <mergeCell ref="B36:B37"/>
    <mergeCell ref="Q36:Q37"/>
    <mergeCell ref="R36:R37"/>
    <mergeCell ref="B34:B35"/>
    <mergeCell ref="Q34:Q35"/>
    <mergeCell ref="R34:R35"/>
    <mergeCell ref="B38:B39"/>
    <mergeCell ref="Q38:Q39"/>
    <mergeCell ref="R38:R39"/>
    <mergeCell ref="C37:D37"/>
    <mergeCell ref="E37:F37"/>
    <mergeCell ref="G37:H37"/>
    <mergeCell ref="I37:J37"/>
    <mergeCell ref="K37:L37"/>
    <mergeCell ref="M37:N37"/>
    <mergeCell ref="O37:P37"/>
    <mergeCell ref="X36:X37"/>
    <mergeCell ref="Z36:Z37"/>
    <mergeCell ref="AB36:AB37"/>
    <mergeCell ref="AB38:AB39"/>
    <mergeCell ref="C39:D39"/>
    <mergeCell ref="E39:F39"/>
    <mergeCell ref="G39:H39"/>
    <mergeCell ref="I39:J39"/>
    <mergeCell ref="K39:L39"/>
    <mergeCell ref="M39:N39"/>
    <mergeCell ref="O39:P39"/>
    <mergeCell ref="V38:V39"/>
    <mergeCell ref="W38:W39"/>
    <mergeCell ref="X38:X39"/>
    <mergeCell ref="Y38:Y39"/>
    <mergeCell ref="Z38:Z39"/>
    <mergeCell ref="AA38:AA39"/>
    <mergeCell ref="S38:S39"/>
    <mergeCell ref="T38:T39"/>
    <mergeCell ref="U38:U39"/>
  </mergeCells>
  <conditionalFormatting sqref="C1 E1 G1 I1 K1 M1 O1 O3:O8 M3:M8 K3:K8 I3:I8 G3:G6 E3:E6 C3:C8 C10 E10 G10 I10 K10 M10 O10 C12 E12 G12 I12 K12 M12 O12 O14 M14 K14 I14 G14 E14 C14 C16 E16 G16 I16 K16 M16 O16 O18 M18 K18 I18 G18 E18 C18 O20 M20 K20 I20 G20 E20 C20 C22 E22 G22 I22 K22 M22 O22 O24 M24 K24 I24 G24 E24 C24 C26 E26 G26 I26 K26 M26 O26 O28 M28 K28 I28 G28 E28 C28 C30 E30 G30 I30 K30 M30 O30 O32 M32 K32 I32 G32 E32 C32 C34 E34 G34 I34 K34 M34 O34 O36 M36 K36 I36 G36 E36 C36 O38 M38 K38 I38 G38 E38 C38 C42:C1048576 E42:E1048576 G42:G1048576 I42:I1048576 K42:K1048576 M42:M1048576 O42:O1048576 G8 E8">
    <cfRule type="cellIs" dxfId="167" priority="40" operator="equal">
      <formula>"X"</formula>
    </cfRule>
  </conditionalFormatting>
  <conditionalFormatting sqref="D1 F1 H1 J1 L1 N1 P1 P3:P8 N3:N8 L3:L8 J3:J8 H3:H6 F3:F6 D3:D8 D10 F10 H10 J10 L10 N10 P10 D12 F12 H12 J12 L12 N12 P12 P14 N14 L14 J14 H14 F14 D14 D16 F16 H16 J16 L16 N16 P16 P18 N18 L18 J18 H18 F18 D18 P20 N20 L20 J20 H20 F20 D20 D22 F22 H22 J22 L22 N22 P22 P24 N24 L24 J24 H24 F24 D24 D26 F26 H26 J26 L26 N26 P26 P28 N28 L28 J28 H28 F28 D28 D30 F30 H30 J30 L30 N30 P30 P32 N32 L32 J32 H32 F32 D32 D34 F34 H34 J34 L34 N34 P34 P36 N36 L36 J36 H36 F36 D36 P38 N38 L38 J38 H38 F38 D38 D42:D1048576 F42:F1048576 H42:H1048576 J42:J1048576 L42:L1048576 N42:N1048576 P42:P1048576 H8 F8">
    <cfRule type="cellIs" dxfId="166" priority="39" operator="equal">
      <formula>"X"</formula>
    </cfRule>
  </conditionalFormatting>
  <conditionalFormatting sqref="O9 M9 K9 I9 G9 E9 C9">
    <cfRule type="cellIs" dxfId="165" priority="38" operator="equal">
      <formula>"X"</formula>
    </cfRule>
  </conditionalFormatting>
  <conditionalFormatting sqref="P9 N9 L9 J9 H9 F9 D9">
    <cfRule type="cellIs" dxfId="164" priority="37" operator="equal">
      <formula>"X"</formula>
    </cfRule>
  </conditionalFormatting>
  <conditionalFormatting sqref="O11 M11 K11 I11 G11 E11 C11">
    <cfRule type="cellIs" dxfId="163" priority="36" operator="equal">
      <formula>"X"</formula>
    </cfRule>
  </conditionalFormatting>
  <conditionalFormatting sqref="P11 N11 L11 J11 H11 F11 D11">
    <cfRule type="cellIs" dxfId="162" priority="35" operator="equal">
      <formula>"X"</formula>
    </cfRule>
  </conditionalFormatting>
  <conditionalFormatting sqref="O39 M39 K39 I39 G39 E39 C39">
    <cfRule type="cellIs" dxfId="161" priority="26" operator="equal">
      <formula>"X"</formula>
    </cfRule>
  </conditionalFormatting>
  <conditionalFormatting sqref="P39 N39 L39 J39 H39 F39 D39">
    <cfRule type="cellIs" dxfId="160" priority="25" operator="equal">
      <formula>"X"</formula>
    </cfRule>
  </conditionalFormatting>
  <conditionalFormatting sqref="O13 M13 K13 I13 G13 E13 C13">
    <cfRule type="cellIs" dxfId="159" priority="34" operator="equal">
      <formula>"X"</formula>
    </cfRule>
  </conditionalFormatting>
  <conditionalFormatting sqref="P13 N13 L13 J13 H13 F13 D13">
    <cfRule type="cellIs" dxfId="158" priority="33" operator="equal">
      <formula>"X"</formula>
    </cfRule>
  </conditionalFormatting>
  <conditionalFormatting sqref="O15 M15 K15 I15 G15 E15 C15">
    <cfRule type="cellIs" dxfId="157" priority="32" operator="equal">
      <formula>"X"</formula>
    </cfRule>
  </conditionalFormatting>
  <conditionalFormatting sqref="P15 N15 L15 J15 H15 F15 D15">
    <cfRule type="cellIs" dxfId="156" priority="31" operator="equal">
      <formula>"X"</formula>
    </cfRule>
  </conditionalFormatting>
  <conditionalFormatting sqref="O17 M17 K17 I17 G17 C17">
    <cfRule type="cellIs" dxfId="155" priority="30" operator="equal">
      <formula>"X"</formula>
    </cfRule>
  </conditionalFormatting>
  <conditionalFormatting sqref="P17 N17 L17 J17 H17 D17">
    <cfRule type="cellIs" dxfId="154" priority="29" operator="equal">
      <formula>"X"</formula>
    </cfRule>
  </conditionalFormatting>
  <conditionalFormatting sqref="O19 M19 K19 I19 G19 C19">
    <cfRule type="cellIs" dxfId="153" priority="28" operator="equal">
      <formula>"X"</formula>
    </cfRule>
  </conditionalFormatting>
  <conditionalFormatting sqref="P19 N19 L19 J19 H19 D19">
    <cfRule type="cellIs" dxfId="152" priority="27" operator="equal">
      <formula>"X"</formula>
    </cfRule>
  </conditionalFormatting>
  <conditionalFormatting sqref="G7 E7">
    <cfRule type="cellIs" dxfId="151" priority="24" operator="equal">
      <formula>"X"</formula>
    </cfRule>
  </conditionalFormatting>
  <conditionalFormatting sqref="H7 F7">
    <cfRule type="cellIs" dxfId="150" priority="23" operator="equal">
      <formula>"X"</formula>
    </cfRule>
  </conditionalFormatting>
  <conditionalFormatting sqref="C37 E37 G37 I37 K37 M37 O37">
    <cfRule type="cellIs" dxfId="149" priority="22" operator="equal">
      <formula>"X"</formula>
    </cfRule>
  </conditionalFormatting>
  <conditionalFormatting sqref="D37 F37 H37 J37 L37 N37 P37">
    <cfRule type="cellIs" dxfId="148" priority="21" operator="equal">
      <formula>"X"</formula>
    </cfRule>
  </conditionalFormatting>
  <conditionalFormatting sqref="C35 E35 G35 I35 K35 M35 O35">
    <cfRule type="cellIs" dxfId="147" priority="20" operator="equal">
      <formula>"X"</formula>
    </cfRule>
  </conditionalFormatting>
  <conditionalFormatting sqref="D35 F35 H35 J35 L35 N35">
    <cfRule type="cellIs" dxfId="146" priority="19" operator="equal">
      <formula>"X"</formula>
    </cfRule>
  </conditionalFormatting>
  <conditionalFormatting sqref="C33 E33 G33 I33 K33 M33 O33">
    <cfRule type="cellIs" dxfId="145" priority="18" operator="equal">
      <formula>"X"</formula>
    </cfRule>
  </conditionalFormatting>
  <conditionalFormatting sqref="D33 F33 H33 J33 L33 N33 P33">
    <cfRule type="cellIs" dxfId="144" priority="17" operator="equal">
      <formula>"X"</formula>
    </cfRule>
  </conditionalFormatting>
  <conditionalFormatting sqref="C31 E31 G31 I31 K31 M31 O31">
    <cfRule type="cellIs" dxfId="143" priority="16" operator="equal">
      <formula>"X"</formula>
    </cfRule>
  </conditionalFormatting>
  <conditionalFormatting sqref="D31 F31 H31 J31 L31 N31 P31">
    <cfRule type="cellIs" dxfId="142" priority="15" operator="equal">
      <formula>"X"</formula>
    </cfRule>
  </conditionalFormatting>
  <conditionalFormatting sqref="C29 E29 G29 I29 K29 M29 O29">
    <cfRule type="cellIs" dxfId="141" priority="14" operator="equal">
      <formula>"X"</formula>
    </cfRule>
  </conditionalFormatting>
  <conditionalFormatting sqref="D29 F29 H29 J29 L29 N29 P29">
    <cfRule type="cellIs" dxfId="140" priority="13" operator="equal">
      <formula>"X"</formula>
    </cfRule>
  </conditionalFormatting>
  <conditionalFormatting sqref="C27 E27 G27 I27 K27 M27 O27">
    <cfRule type="cellIs" dxfId="139" priority="12" operator="equal">
      <formula>"X"</formula>
    </cfRule>
  </conditionalFormatting>
  <conditionalFormatting sqref="D27 F27 H27 J27 L27 N27 P27">
    <cfRule type="cellIs" dxfId="138" priority="11" operator="equal">
      <formula>"X"</formula>
    </cfRule>
  </conditionalFormatting>
  <conditionalFormatting sqref="C25 E25 G25 I25 K25 M25 O25">
    <cfRule type="cellIs" dxfId="137" priority="10" operator="equal">
      <formula>"X"</formula>
    </cfRule>
  </conditionalFormatting>
  <conditionalFormatting sqref="D25 F25 H25 J25 L25 N25 P25">
    <cfRule type="cellIs" dxfId="136" priority="9" operator="equal">
      <formula>"X"</formula>
    </cfRule>
  </conditionalFormatting>
  <conditionalFormatting sqref="C23 E23 G23 I23 K23 M23 O23">
    <cfRule type="cellIs" dxfId="135" priority="8" operator="equal">
      <formula>"X"</formula>
    </cfRule>
  </conditionalFormatting>
  <conditionalFormatting sqref="D23 F23 H23 J23 L23 N23 P23">
    <cfRule type="cellIs" dxfId="134" priority="7" operator="equal">
      <formula>"X"</formula>
    </cfRule>
  </conditionalFormatting>
  <conditionalFormatting sqref="C21 E21 G21 I21 K21 M21 O21">
    <cfRule type="cellIs" dxfId="133" priority="6" operator="equal">
      <formula>"X"</formula>
    </cfRule>
  </conditionalFormatting>
  <conditionalFormatting sqref="D21 F21 H21 J21 L21 N21 P21">
    <cfRule type="cellIs" dxfId="132" priority="5" operator="equal">
      <formula>"X"</formula>
    </cfRule>
  </conditionalFormatting>
  <conditionalFormatting sqref="E19">
    <cfRule type="cellIs" dxfId="131" priority="4" operator="equal">
      <formula>"X"</formula>
    </cfRule>
  </conditionalFormatting>
  <conditionalFormatting sqref="F19">
    <cfRule type="cellIs" dxfId="130" priority="3" operator="equal">
      <formula>"X"</formula>
    </cfRule>
  </conditionalFormatting>
  <conditionalFormatting sqref="E17">
    <cfRule type="cellIs" dxfId="129" priority="2" operator="equal">
      <formula>"X"</formula>
    </cfRule>
  </conditionalFormatting>
  <conditionalFormatting sqref="F17">
    <cfRule type="cellIs" dxfId="128" priority="1" operator="equal">
      <formula>"X"</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pane ySplit="3" topLeftCell="A4" activePane="bottomLeft" state="frozen"/>
      <selection activeCell="H31" sqref="H31:H32"/>
      <selection pane="bottomLeft" activeCell="H31" sqref="H31:H32"/>
    </sheetView>
  </sheetViews>
  <sheetFormatPr baseColWidth="10" defaultColWidth="0" defaultRowHeight="14.4" customHeight="1" zeroHeight="1" x14ac:dyDescent="0.25"/>
  <cols>
    <col min="1" max="1" width="10.19921875" customWidth="1"/>
    <col min="2" max="2" width="13.19921875" customWidth="1"/>
    <col min="3" max="3" width="42.19921875" customWidth="1"/>
    <col min="4" max="4" width="36.5" customWidth="1"/>
    <col min="5" max="5" width="8" customWidth="1"/>
    <col min="6" max="6" width="10.19921875" customWidth="1"/>
    <col min="7" max="16384" width="10.19921875" hidden="1"/>
  </cols>
  <sheetData>
    <row r="1" spans="1:6" thickBot="1" x14ac:dyDescent="0.3">
      <c r="A1" s="33"/>
      <c r="B1" s="33"/>
      <c r="C1" s="33"/>
      <c r="D1" s="33"/>
      <c r="E1" s="33"/>
      <c r="F1" s="33"/>
    </row>
    <row r="2" spans="1:6" ht="31.5" customHeight="1" thickTop="1" thickBot="1" x14ac:dyDescent="0.3">
      <c r="A2" s="33"/>
      <c r="B2" s="180" t="s">
        <v>211</v>
      </c>
      <c r="C2" s="180"/>
      <c r="D2" s="180"/>
      <c r="E2" s="180"/>
      <c r="F2" s="33"/>
    </row>
    <row r="3" spans="1:6" ht="15" thickTop="1" thickBot="1" x14ac:dyDescent="0.3">
      <c r="A3" s="33"/>
      <c r="B3" s="42" t="s">
        <v>220</v>
      </c>
      <c r="C3" s="42" t="s">
        <v>221</v>
      </c>
      <c r="D3" s="42" t="s">
        <v>295</v>
      </c>
      <c r="E3" s="42" t="s">
        <v>222</v>
      </c>
      <c r="F3" s="33"/>
    </row>
    <row r="4" spans="1:6" ht="28.8" thickTop="1" thickBot="1" x14ac:dyDescent="0.3">
      <c r="A4" s="33"/>
      <c r="B4" s="43" t="s">
        <v>296</v>
      </c>
      <c r="C4" s="35" t="s">
        <v>297</v>
      </c>
      <c r="D4" s="35" t="s">
        <v>298</v>
      </c>
      <c r="E4" s="36">
        <v>1</v>
      </c>
      <c r="F4" s="33"/>
    </row>
    <row r="5" spans="1:6" ht="28.8" thickTop="1" thickBot="1" x14ac:dyDescent="0.3">
      <c r="A5" s="33"/>
      <c r="B5" s="43" t="s">
        <v>299</v>
      </c>
      <c r="C5" s="35" t="s">
        <v>300</v>
      </c>
      <c r="D5" s="35" t="s">
        <v>301</v>
      </c>
      <c r="E5" s="36">
        <v>2</v>
      </c>
      <c r="F5" s="33"/>
    </row>
    <row r="6" spans="1:6" ht="28.8" thickTop="1" thickBot="1" x14ac:dyDescent="0.3">
      <c r="A6" s="33"/>
      <c r="B6" s="43" t="s">
        <v>302</v>
      </c>
      <c r="C6" s="35" t="s">
        <v>303</v>
      </c>
      <c r="D6" s="35" t="s">
        <v>304</v>
      </c>
      <c r="E6" s="36">
        <v>3</v>
      </c>
      <c r="F6" s="33"/>
    </row>
    <row r="7" spans="1:6" ht="28.8" thickTop="1" thickBot="1" x14ac:dyDescent="0.3">
      <c r="A7" s="33"/>
      <c r="B7" s="43" t="s">
        <v>305</v>
      </c>
      <c r="C7" s="35" t="s">
        <v>306</v>
      </c>
      <c r="D7" s="35" t="s">
        <v>307</v>
      </c>
      <c r="E7" s="36">
        <v>4</v>
      </c>
      <c r="F7" s="33"/>
    </row>
    <row r="8" spans="1:6" ht="56.4" thickTop="1" thickBot="1" x14ac:dyDescent="0.3">
      <c r="A8" s="33"/>
      <c r="B8" s="43" t="s">
        <v>308</v>
      </c>
      <c r="C8" s="35" t="s">
        <v>309</v>
      </c>
      <c r="D8" s="35" t="s">
        <v>310</v>
      </c>
      <c r="E8" s="36">
        <v>5</v>
      </c>
      <c r="F8" s="33"/>
    </row>
    <row r="9" spans="1:6" s="33" customFormat="1" thickTop="1" x14ac:dyDescent="0.25"/>
  </sheetData>
  <mergeCells count="1">
    <mergeCell ref="B2:E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90" zoomScaleNormal="90" workbookViewId="0">
      <selection activeCell="H31" sqref="H31:H32"/>
    </sheetView>
  </sheetViews>
  <sheetFormatPr baseColWidth="10" defaultColWidth="11.3984375" defaultRowHeight="13.8" x14ac:dyDescent="0.25"/>
  <cols>
    <col min="1" max="1" width="18.69921875" style="1" customWidth="1"/>
    <col min="2" max="2" width="21.5" style="1" customWidth="1"/>
    <col min="3" max="3" width="9.59765625" style="1" customWidth="1"/>
    <col min="4" max="6" width="21.3984375" style="1" customWidth="1"/>
    <col min="7" max="8" width="17.8984375" style="1" customWidth="1"/>
    <col min="9" max="16384" width="11.3984375" style="1"/>
  </cols>
  <sheetData>
    <row r="1" spans="1:8" ht="24" customHeight="1" x14ac:dyDescent="0.25"/>
    <row r="2" spans="1:8" ht="24" customHeight="1" x14ac:dyDescent="0.25"/>
    <row r="3" spans="1:8" ht="24" customHeight="1" x14ac:dyDescent="0.35">
      <c r="D3" s="181"/>
      <c r="E3" s="181"/>
      <c r="F3" s="181"/>
    </row>
    <row r="4" spans="1:8" ht="24" customHeight="1" x14ac:dyDescent="0.35">
      <c r="D4" s="181" t="s">
        <v>35</v>
      </c>
      <c r="E4" s="181"/>
      <c r="F4" s="181"/>
    </row>
    <row r="5" spans="1:8" ht="24" customHeight="1" x14ac:dyDescent="0.25"/>
    <row r="6" spans="1:8" ht="56.25" customHeight="1" x14ac:dyDescent="0.25">
      <c r="B6" s="9" t="s">
        <v>312</v>
      </c>
      <c r="C6" s="52">
        <v>5</v>
      </c>
      <c r="D6" s="12"/>
      <c r="E6" s="12"/>
      <c r="F6" s="12"/>
      <c r="H6" s="7" t="s">
        <v>28</v>
      </c>
    </row>
    <row r="7" spans="1:8" ht="56.25" customHeight="1" x14ac:dyDescent="0.25">
      <c r="B7" s="9" t="s">
        <v>305</v>
      </c>
      <c r="C7" s="52">
        <v>4</v>
      </c>
      <c r="D7" s="13"/>
      <c r="E7" s="13"/>
      <c r="F7" s="12"/>
      <c r="H7" s="2" t="s">
        <v>1</v>
      </c>
    </row>
    <row r="8" spans="1:8" ht="56.25" customHeight="1" x14ac:dyDescent="0.25">
      <c r="A8" s="6" t="s">
        <v>34</v>
      </c>
      <c r="B8" s="9" t="s">
        <v>302</v>
      </c>
      <c r="C8" s="52">
        <v>3</v>
      </c>
      <c r="D8" s="13"/>
      <c r="E8" s="13"/>
      <c r="F8" s="12"/>
      <c r="H8" s="3" t="s">
        <v>3</v>
      </c>
    </row>
    <row r="9" spans="1:8" ht="56.25" customHeight="1" x14ac:dyDescent="0.25">
      <c r="B9" s="9" t="s">
        <v>299</v>
      </c>
      <c r="C9" s="52">
        <v>2</v>
      </c>
      <c r="D9" s="14"/>
      <c r="E9" s="13"/>
      <c r="F9" s="12"/>
      <c r="H9" s="4" t="s">
        <v>0</v>
      </c>
    </row>
    <row r="10" spans="1:8" ht="56.25" customHeight="1" x14ac:dyDescent="0.25">
      <c r="B10" s="9" t="s">
        <v>313</v>
      </c>
      <c r="C10" s="52">
        <v>1</v>
      </c>
      <c r="D10" s="14"/>
      <c r="E10" s="13"/>
      <c r="F10" s="12"/>
    </row>
    <row r="11" spans="1:8" x14ac:dyDescent="0.25">
      <c r="D11" s="5">
        <v>3</v>
      </c>
      <c r="E11" s="5">
        <v>4</v>
      </c>
      <c r="F11" s="5">
        <v>5</v>
      </c>
    </row>
    <row r="12" spans="1:8" x14ac:dyDescent="0.25">
      <c r="D12" s="5" t="s">
        <v>3</v>
      </c>
      <c r="E12" s="5" t="s">
        <v>23</v>
      </c>
      <c r="F12" s="5" t="s">
        <v>22</v>
      </c>
    </row>
    <row r="13" spans="1:8" x14ac:dyDescent="0.25">
      <c r="D13" s="5"/>
      <c r="E13" s="5"/>
      <c r="F13" s="5"/>
    </row>
    <row r="14" spans="1:8" x14ac:dyDescent="0.25">
      <c r="D14" s="182"/>
      <c r="E14" s="182"/>
      <c r="F14" s="182"/>
    </row>
  </sheetData>
  <mergeCells count="3">
    <mergeCell ref="D3:F3"/>
    <mergeCell ref="D14:F14"/>
    <mergeCell ref="D4:F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4"/>
  <sheetViews>
    <sheetView zoomScale="90" zoomScaleNormal="90" workbookViewId="0">
      <selection activeCell="H31" sqref="H31:H32"/>
    </sheetView>
  </sheetViews>
  <sheetFormatPr baseColWidth="10" defaultColWidth="11.3984375" defaultRowHeight="13.8" x14ac:dyDescent="0.25"/>
  <cols>
    <col min="1" max="1" width="8.5" style="1" customWidth="1"/>
    <col min="2" max="2" width="14.59765625" style="1" customWidth="1"/>
    <col min="3" max="3" width="17.8984375" style="1" customWidth="1"/>
    <col min="4" max="6" width="21.8984375" style="1" customWidth="1"/>
    <col min="7" max="8" width="17.8984375" style="1" customWidth="1"/>
    <col min="9" max="16384" width="11.3984375" style="1"/>
  </cols>
  <sheetData>
    <row r="3" spans="2:8" ht="20.399999999999999" x14ac:dyDescent="0.35">
      <c r="D3" s="181"/>
      <c r="E3" s="181"/>
      <c r="F3" s="181"/>
    </row>
    <row r="4" spans="2:8" ht="50.1" customHeight="1" x14ac:dyDescent="0.35">
      <c r="D4" s="181" t="s">
        <v>36</v>
      </c>
      <c r="E4" s="181"/>
      <c r="F4" s="181"/>
    </row>
    <row r="5" spans="2:8" ht="20.25" customHeight="1" x14ac:dyDescent="0.25"/>
    <row r="6" spans="2:8" ht="57" customHeight="1" x14ac:dyDescent="0.25">
      <c r="C6" s="9" t="s">
        <v>51</v>
      </c>
      <c r="D6" s="12"/>
      <c r="E6" s="12"/>
      <c r="F6" s="12"/>
      <c r="H6" s="7" t="s">
        <v>28</v>
      </c>
    </row>
    <row r="7" spans="2:8" ht="57" customHeight="1" x14ac:dyDescent="0.25">
      <c r="C7" s="9" t="s">
        <v>52</v>
      </c>
      <c r="D7" s="13"/>
      <c r="E7" s="13"/>
      <c r="F7" s="12"/>
      <c r="H7" s="2" t="s">
        <v>1</v>
      </c>
    </row>
    <row r="8" spans="2:8" ht="57" customHeight="1" x14ac:dyDescent="0.25">
      <c r="B8" s="6" t="s">
        <v>34</v>
      </c>
      <c r="C8" s="9" t="s">
        <v>53</v>
      </c>
      <c r="D8" s="13"/>
      <c r="E8" s="13"/>
      <c r="F8" s="12"/>
      <c r="H8" s="3" t="s">
        <v>3</v>
      </c>
    </row>
    <row r="9" spans="2:8" ht="57" customHeight="1" x14ac:dyDescent="0.25">
      <c r="C9" s="9" t="s">
        <v>54</v>
      </c>
      <c r="D9" s="14"/>
      <c r="E9" s="13"/>
      <c r="F9" s="12"/>
      <c r="H9" s="4" t="s">
        <v>0</v>
      </c>
    </row>
    <row r="10" spans="2:8" ht="57" customHeight="1" x14ac:dyDescent="0.25">
      <c r="C10" s="9" t="s">
        <v>140</v>
      </c>
      <c r="D10" s="14"/>
      <c r="E10" s="13"/>
      <c r="F10" s="12"/>
    </row>
    <row r="11" spans="2:8" ht="18" customHeight="1" x14ac:dyDescent="0.25">
      <c r="D11" s="5">
        <v>3</v>
      </c>
      <c r="E11" s="5">
        <v>4</v>
      </c>
      <c r="F11" s="5">
        <v>5</v>
      </c>
    </row>
    <row r="12" spans="2:8" x14ac:dyDescent="0.25">
      <c r="D12" s="5" t="s">
        <v>3</v>
      </c>
      <c r="E12" s="5" t="s">
        <v>23</v>
      </c>
      <c r="F12" s="5" t="s">
        <v>22</v>
      </c>
    </row>
    <row r="13" spans="2:8" x14ac:dyDescent="0.25">
      <c r="D13" s="5"/>
      <c r="E13" s="5"/>
      <c r="F13" s="5"/>
    </row>
    <row r="14" spans="2:8" x14ac:dyDescent="0.25">
      <c r="D14" s="182"/>
      <c r="E14" s="182"/>
      <c r="F14" s="182"/>
    </row>
  </sheetData>
  <mergeCells count="3">
    <mergeCell ref="D3:F3"/>
    <mergeCell ref="D4:F4"/>
    <mergeCell ref="D14:F1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workbookViewId="0">
      <selection activeCell="AAM14" sqref="AAM14"/>
    </sheetView>
  </sheetViews>
  <sheetFormatPr baseColWidth="10" defaultColWidth="18.8984375" defaultRowHeight="13.8" x14ac:dyDescent="0.25"/>
  <cols>
    <col min="1" max="1" width="20" style="8" customWidth="1"/>
    <col min="2" max="3" width="18.8984375" style="8"/>
    <col min="4" max="4" width="30.8984375" style="8" customWidth="1"/>
    <col min="5" max="5" width="96.59765625" style="8" customWidth="1"/>
    <col min="6" max="16384" width="18.8984375" style="8"/>
  </cols>
  <sheetData>
    <row r="1" spans="1:15" x14ac:dyDescent="0.25">
      <c r="G1" s="183" t="s">
        <v>55</v>
      </c>
      <c r="I1" s="183" t="s">
        <v>56</v>
      </c>
    </row>
    <row r="2" spans="1:15" ht="27.6" x14ac:dyDescent="0.25">
      <c r="A2" s="10" t="s">
        <v>12</v>
      </c>
      <c r="B2" s="10" t="s">
        <v>16</v>
      </c>
      <c r="C2" s="10" t="s">
        <v>19</v>
      </c>
      <c r="D2" s="10" t="s">
        <v>88</v>
      </c>
      <c r="E2" s="10" t="s">
        <v>57</v>
      </c>
      <c r="F2" s="10" t="s">
        <v>20</v>
      </c>
      <c r="G2" s="183"/>
      <c r="H2" s="10" t="s">
        <v>21</v>
      </c>
      <c r="I2" s="183"/>
      <c r="J2" s="10" t="s">
        <v>24</v>
      </c>
      <c r="K2" s="10" t="s">
        <v>26</v>
      </c>
      <c r="L2" s="10" t="s">
        <v>10</v>
      </c>
      <c r="M2" s="10" t="s">
        <v>11</v>
      </c>
      <c r="N2" s="10" t="s">
        <v>29</v>
      </c>
      <c r="O2" s="10" t="s">
        <v>31</v>
      </c>
    </row>
    <row r="3" spans="1:15" ht="27.6" x14ac:dyDescent="0.25">
      <c r="A3" s="8" t="s">
        <v>7</v>
      </c>
      <c r="B3" s="8" t="s">
        <v>17</v>
      </c>
      <c r="C3" s="8" t="s">
        <v>83</v>
      </c>
      <c r="D3" s="8" t="s">
        <v>89</v>
      </c>
      <c r="E3" s="8" t="s">
        <v>139</v>
      </c>
      <c r="F3" s="8" t="s">
        <v>58</v>
      </c>
      <c r="G3" s="11">
        <v>5</v>
      </c>
      <c r="H3" s="8" t="s">
        <v>59</v>
      </c>
      <c r="I3" s="11">
        <v>5</v>
      </c>
      <c r="J3" s="8" t="s">
        <v>25</v>
      </c>
      <c r="K3" s="8" t="s">
        <v>4</v>
      </c>
      <c r="L3" s="8" t="s">
        <v>68</v>
      </c>
      <c r="M3" s="8" t="s">
        <v>70</v>
      </c>
      <c r="N3" s="8" t="s">
        <v>30</v>
      </c>
      <c r="O3" s="8" t="s">
        <v>6</v>
      </c>
    </row>
    <row r="4" spans="1:15" ht="27.6" x14ac:dyDescent="0.25">
      <c r="A4" s="8" t="s">
        <v>75</v>
      </c>
      <c r="B4" s="8" t="s">
        <v>79</v>
      </c>
      <c r="C4" s="8" t="s">
        <v>82</v>
      </c>
      <c r="D4" s="8" t="s">
        <v>90</v>
      </c>
      <c r="E4" s="8" t="s">
        <v>98</v>
      </c>
      <c r="F4" s="8" t="s">
        <v>60</v>
      </c>
      <c r="G4" s="11">
        <v>4</v>
      </c>
      <c r="H4" s="8" t="s">
        <v>49</v>
      </c>
      <c r="I4" s="11">
        <v>4</v>
      </c>
      <c r="J4" s="8" t="s">
        <v>1</v>
      </c>
      <c r="K4" s="8" t="s">
        <v>27</v>
      </c>
      <c r="L4" s="8" t="s">
        <v>69</v>
      </c>
      <c r="M4" s="8" t="s">
        <v>71</v>
      </c>
      <c r="N4" s="8" t="s">
        <v>73</v>
      </c>
      <c r="O4" s="8" t="s">
        <v>5</v>
      </c>
    </row>
    <row r="5" spans="1:15" ht="27.6" x14ac:dyDescent="0.25">
      <c r="A5" s="8" t="s">
        <v>8</v>
      </c>
      <c r="B5" s="8" t="s">
        <v>80</v>
      </c>
      <c r="C5" s="8" t="s">
        <v>84</v>
      </c>
      <c r="D5" s="8" t="s">
        <v>91</v>
      </c>
      <c r="E5" s="8" t="s">
        <v>99</v>
      </c>
      <c r="F5" s="8" t="s">
        <v>48</v>
      </c>
      <c r="G5" s="11">
        <v>3</v>
      </c>
      <c r="H5" s="8" t="s">
        <v>61</v>
      </c>
      <c r="I5" s="11">
        <v>3</v>
      </c>
      <c r="J5" s="8" t="s">
        <v>3</v>
      </c>
      <c r="L5" s="8" t="s">
        <v>72</v>
      </c>
      <c r="M5" s="8" t="s">
        <v>72</v>
      </c>
      <c r="N5" s="8" t="s">
        <v>32</v>
      </c>
    </row>
    <row r="6" spans="1:15" ht="27.6" x14ac:dyDescent="0.25">
      <c r="A6" s="8" t="s">
        <v>14</v>
      </c>
      <c r="B6" s="8" t="s">
        <v>15</v>
      </c>
      <c r="C6" s="8" t="s">
        <v>86</v>
      </c>
      <c r="D6" s="8" t="s">
        <v>92</v>
      </c>
      <c r="E6" s="8" t="s">
        <v>100</v>
      </c>
      <c r="F6" s="8" t="s">
        <v>50</v>
      </c>
      <c r="G6" s="11">
        <v>2</v>
      </c>
      <c r="H6" s="8" t="s">
        <v>62</v>
      </c>
      <c r="I6" s="11">
        <v>2</v>
      </c>
      <c r="J6" s="8" t="s">
        <v>0</v>
      </c>
      <c r="N6" s="8" t="s">
        <v>74</v>
      </c>
    </row>
    <row r="7" spans="1:15" ht="27.6" x14ac:dyDescent="0.25">
      <c r="A7" s="8" t="s">
        <v>15</v>
      </c>
      <c r="B7" s="8" t="s">
        <v>18</v>
      </c>
      <c r="C7" s="8" t="s">
        <v>85</v>
      </c>
      <c r="D7" s="8" t="s">
        <v>93</v>
      </c>
      <c r="E7" s="8" t="s">
        <v>101</v>
      </c>
      <c r="F7" s="8" t="s">
        <v>97</v>
      </c>
      <c r="G7" s="11">
        <v>1</v>
      </c>
      <c r="H7" s="8" t="s">
        <v>63</v>
      </c>
      <c r="I7" s="11">
        <v>1</v>
      </c>
    </row>
    <row r="8" spans="1:15" ht="27.6" x14ac:dyDescent="0.25">
      <c r="A8" s="8" t="s">
        <v>13</v>
      </c>
      <c r="B8" s="8" t="s">
        <v>81</v>
      </c>
      <c r="C8" s="8" t="s">
        <v>87</v>
      </c>
      <c r="D8" s="8" t="s">
        <v>94</v>
      </c>
      <c r="E8" s="8" t="s">
        <v>102</v>
      </c>
    </row>
    <row r="9" spans="1:15" ht="27.6" x14ac:dyDescent="0.25">
      <c r="A9" s="8" t="s">
        <v>76</v>
      </c>
      <c r="B9" s="8" t="s">
        <v>33</v>
      </c>
      <c r="C9" s="8" t="s">
        <v>33</v>
      </c>
      <c r="D9" s="8" t="s">
        <v>95</v>
      </c>
      <c r="E9" s="8" t="s">
        <v>103</v>
      </c>
    </row>
    <row r="10" spans="1:15" ht="27.6" x14ac:dyDescent="0.25">
      <c r="A10" s="8" t="s">
        <v>37</v>
      </c>
      <c r="D10" s="8" t="s">
        <v>33</v>
      </c>
      <c r="E10" s="8" t="s">
        <v>107</v>
      </c>
    </row>
    <row r="11" spans="1:15" x14ac:dyDescent="0.25">
      <c r="A11" s="8" t="s">
        <v>77</v>
      </c>
      <c r="E11" s="8" t="s">
        <v>108</v>
      </c>
    </row>
    <row r="12" spans="1:15" x14ac:dyDescent="0.25">
      <c r="A12" s="8" t="s">
        <v>18</v>
      </c>
      <c r="E12" s="8" t="s">
        <v>109</v>
      </c>
    </row>
    <row r="13" spans="1:15" x14ac:dyDescent="0.25">
      <c r="E13" s="8" t="s">
        <v>110</v>
      </c>
    </row>
    <row r="14" spans="1:15" x14ac:dyDescent="0.25">
      <c r="A14" s="8" t="s">
        <v>66</v>
      </c>
      <c r="E14" s="8" t="s">
        <v>111</v>
      </c>
    </row>
    <row r="15" spans="1:15" x14ac:dyDescent="0.25">
      <c r="E15" s="8" t="s">
        <v>104</v>
      </c>
    </row>
    <row r="16" spans="1:15" x14ac:dyDescent="0.25">
      <c r="E16" s="8" t="s">
        <v>112</v>
      </c>
    </row>
    <row r="17" spans="5:5" x14ac:dyDescent="0.25">
      <c r="E17" s="8" t="s">
        <v>105</v>
      </c>
    </row>
    <row r="18" spans="5:5" x14ac:dyDescent="0.25">
      <c r="E18" s="8" t="s">
        <v>106</v>
      </c>
    </row>
    <row r="19" spans="5:5" x14ac:dyDescent="0.25">
      <c r="E19" s="8" t="s">
        <v>113</v>
      </c>
    </row>
    <row r="20" spans="5:5" x14ac:dyDescent="0.25">
      <c r="E20" s="8" t="s">
        <v>114</v>
      </c>
    </row>
    <row r="21" spans="5:5" x14ac:dyDescent="0.25">
      <c r="E21" s="8" t="s">
        <v>115</v>
      </c>
    </row>
    <row r="22" spans="5:5" x14ac:dyDescent="0.25">
      <c r="E22" s="8" t="s">
        <v>116</v>
      </c>
    </row>
    <row r="23" spans="5:5" x14ac:dyDescent="0.25">
      <c r="E23" s="8" t="s">
        <v>117</v>
      </c>
    </row>
    <row r="24" spans="5:5" x14ac:dyDescent="0.25">
      <c r="E24" s="8" t="s">
        <v>118</v>
      </c>
    </row>
    <row r="25" spans="5:5" x14ac:dyDescent="0.25">
      <c r="E25" s="8" t="s">
        <v>119</v>
      </c>
    </row>
    <row r="26" spans="5:5" x14ac:dyDescent="0.25">
      <c r="E26" s="8" t="s">
        <v>120</v>
      </c>
    </row>
    <row r="27" spans="5:5" x14ac:dyDescent="0.25">
      <c r="E27" s="8" t="s">
        <v>121</v>
      </c>
    </row>
    <row r="28" spans="5:5" x14ac:dyDescent="0.25">
      <c r="E28" s="8" t="s">
        <v>122</v>
      </c>
    </row>
    <row r="29" spans="5:5" x14ac:dyDescent="0.25">
      <c r="E29" s="8" t="s">
        <v>123</v>
      </c>
    </row>
    <row r="30" spans="5:5" x14ac:dyDescent="0.25">
      <c r="E30" s="8" t="s">
        <v>124</v>
      </c>
    </row>
    <row r="31" spans="5:5" ht="27.6" x14ac:dyDescent="0.25">
      <c r="E31" s="8" t="s">
        <v>125</v>
      </c>
    </row>
    <row r="32" spans="5:5" ht="27.6" x14ac:dyDescent="0.25">
      <c r="E32" s="8" t="s">
        <v>126</v>
      </c>
    </row>
    <row r="33" spans="5:5" x14ac:dyDescent="0.25">
      <c r="E33" s="8" t="s">
        <v>127</v>
      </c>
    </row>
    <row r="34" spans="5:5" x14ac:dyDescent="0.25">
      <c r="E34" s="8" t="s">
        <v>128</v>
      </c>
    </row>
    <row r="35" spans="5:5" x14ac:dyDescent="0.25">
      <c r="E35" s="8" t="s">
        <v>129</v>
      </c>
    </row>
    <row r="36" spans="5:5" x14ac:dyDescent="0.25">
      <c r="E36" s="8" t="s">
        <v>130</v>
      </c>
    </row>
    <row r="37" spans="5:5" x14ac:dyDescent="0.25">
      <c r="E37" s="8" t="s">
        <v>131</v>
      </c>
    </row>
    <row r="38" spans="5:5" x14ac:dyDescent="0.25">
      <c r="E38" s="8" t="s">
        <v>132</v>
      </c>
    </row>
    <row r="39" spans="5:5" x14ac:dyDescent="0.25">
      <c r="E39" s="8" t="s">
        <v>133</v>
      </c>
    </row>
    <row r="40" spans="5:5" x14ac:dyDescent="0.25">
      <c r="E40" s="8" t="s">
        <v>134</v>
      </c>
    </row>
    <row r="41" spans="5:5" x14ac:dyDescent="0.25">
      <c r="E41" s="8" t="s">
        <v>135</v>
      </c>
    </row>
    <row r="42" spans="5:5" x14ac:dyDescent="0.25">
      <c r="E42" s="8" t="s">
        <v>136</v>
      </c>
    </row>
    <row r="43" spans="5:5" x14ac:dyDescent="0.25">
      <c r="E43" s="8" t="s">
        <v>137</v>
      </c>
    </row>
    <row r="44" spans="5:5" x14ac:dyDescent="0.25">
      <c r="E44" s="8" t="s">
        <v>138</v>
      </c>
    </row>
  </sheetData>
  <mergeCells count="2">
    <mergeCell ref="G1:G2"/>
    <mergeCell ref="I1: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MAPA RIESGOS CORRUPCIÓN</vt:lpstr>
      <vt:lpstr>Hoja1</vt:lpstr>
      <vt:lpstr>Tabla de Valoracion</vt:lpstr>
      <vt:lpstr>EVALUACIÓN DEL RIESGO</vt:lpstr>
      <vt:lpstr>EVALUACIÓN DEL CONTROL</vt:lpstr>
      <vt:lpstr>TABLA DE PROBABILIDADES</vt:lpstr>
      <vt:lpstr>Mapa Inherente RC</vt:lpstr>
      <vt:lpstr>Mapa Residual RC</vt:lpstr>
      <vt:lpstr>Criterios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Daniela Mesa</cp:lastModifiedBy>
  <cp:lastPrinted>2018-11-26T22:05:36Z</cp:lastPrinted>
  <dcterms:created xsi:type="dcterms:W3CDTF">2013-05-09T21:35:12Z</dcterms:created>
  <dcterms:modified xsi:type="dcterms:W3CDTF">2023-08-03T18:56:43Z</dcterms:modified>
</cp:coreProperties>
</file>